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CARATULA" sheetId="1" r:id="rId1"/>
    <sheet name="Hoja2" sheetId="2" r:id="rId2"/>
    <sheet name="Hoja1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<sst xmlns="http://schemas.openxmlformats.org/spreadsheetml/2006/main" count="208" uniqueCount="113">
  <si>
    <t>ENERO</t>
  </si>
  <si>
    <t>FEBRERO</t>
  </si>
  <si>
    <t>MAYO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</si>
  <si>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</si>
  <si>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</si>
  <si>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</si>
  <si>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</si>
  <si>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</si>
  <si>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</si>
  <si>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</si>
  <si>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</si>
  <si>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</si>
  <si>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EJERCICO 2011</t>
  </si>
  <si>
    <t>DIESEL X LTO</t>
  </si>
  <si>
    <t>KMS X MES</t>
  </si>
  <si>
    <t>RENDIMIENTO</t>
  </si>
  <si>
    <t>COSTO DIESEL</t>
  </si>
  <si>
    <t>SUBSIDIO DIESEL</t>
  </si>
  <si>
    <t>VENTA MENSUAL</t>
  </si>
  <si>
    <t>IMPACTO SUBSIDIO</t>
  </si>
  <si>
    <t>TARIFA FLETE X KM</t>
  </si>
  <si>
    <t>PORCENTAJE</t>
  </si>
  <si>
    <t>NUMERO DE UNIDADES</t>
  </si>
  <si>
    <t>PAGO DIESEL EJERCICIO 2011</t>
  </si>
  <si>
    <t>SUBSIDIO DIESEL EJERCICIO 2011</t>
  </si>
  <si>
    <t>VENTAS EJERCICIO</t>
  </si>
  <si>
    <t>PORCENTAJE SUBSIDIO</t>
  </si>
  <si>
    <t>PAGO EN ENERO</t>
  </si>
  <si>
    <t>PAGO EN DICIEMBRE</t>
  </si>
  <si>
    <t>DATOS DE MI EMPRESA</t>
  </si>
  <si>
    <t>TIPO DE CAMBIO</t>
  </si>
  <si>
    <t>PAGO DIESEL EJERCICIO 2012</t>
  </si>
  <si>
    <t>RESULTADO DEL EJERCICIO 2011</t>
  </si>
  <si>
    <t>EJERCICIO 2012</t>
  </si>
  <si>
    <t>(LLENAR SOLO INFORMACION DEL RECUADRO VERDE)</t>
  </si>
  <si>
    <t>Elaborado por Julio Garcia</t>
  </si>
  <si>
    <t>KILOMETRAJE RECORRIDO AL MES PROMEDIO POR UNIDAD</t>
  </si>
  <si>
    <t>RENDIMIENTO POR KILOMETRO PROMEDIO POR UNIDAD</t>
  </si>
  <si>
    <t>TARIFA POR KILOMETRO RECORRIDO</t>
  </si>
  <si>
    <t>h</t>
  </si>
  <si>
    <t>EJERCICIO 2013</t>
  </si>
  <si>
    <t>PAGO DIESEL EJERCICIO 2013</t>
  </si>
  <si>
    <t>SUBSIDIO DIESEL EJERCICIO 2013</t>
  </si>
  <si>
    <t>SUBSIDIO DIESEL EJERCICIO 2012</t>
  </si>
  <si>
    <t>RESULTADO DEL EJERCICIO 2012</t>
  </si>
  <si>
    <t>RESULTADO DEL EJERCICIO 2013</t>
  </si>
  <si>
    <t>VENTAS REALIZADAS</t>
  </si>
  <si>
    <t>http://elinpc.com.mx/precio-diesel/</t>
  </si>
  <si>
    <t>VASA6804</t>
  </si>
  <si>
    <t>EJERCICIO 2014</t>
  </si>
  <si>
    <t>Precio Diesel 2014</t>
  </si>
  <si>
    <t>Fecha</t>
  </si>
  <si>
    <t>Precio Diesel</t>
  </si>
  <si>
    <t>$ 12,73</t>
  </si>
  <si>
    <t>$ 12,84</t>
  </si>
  <si>
    <t>$ 12,95</t>
  </si>
  <si>
    <t>$ 13,06</t>
  </si>
  <si>
    <t>$ 13,17</t>
  </si>
  <si>
    <t>$ 13,28</t>
  </si>
  <si>
    <t>$ 13,39</t>
  </si>
  <si>
    <t>$ 13,50</t>
  </si>
  <si>
    <t>$ 13,61</t>
  </si>
  <si>
    <t>$ 13,72</t>
  </si>
  <si>
    <t>$ 13,83</t>
  </si>
  <si>
    <t>$ 13,94</t>
  </si>
  <si>
    <t>Precio Diesel 2013</t>
  </si>
  <si>
    <t>$ 11,28</t>
  </si>
  <si>
    <t>$ 11,39</t>
  </si>
  <si>
    <t>$ 11,50</t>
  </si>
  <si>
    <t>$ 11,61</t>
  </si>
  <si>
    <t>$ 11,72</t>
  </si>
  <si>
    <t>$ 11,83</t>
  </si>
  <si>
    <t>$ 11,94</t>
  </si>
  <si>
    <t>$ 12,05</t>
  </si>
  <si>
    <t>$ 12,16</t>
  </si>
  <si>
    <t>$ 12,27</t>
  </si>
  <si>
    <t>$ 12,38</t>
  </si>
  <si>
    <t>$ 12,49</t>
  </si>
  <si>
    <t>Precio Diesel 2012</t>
  </si>
  <si>
    <t>$ 10,18</t>
  </si>
  <si>
    <t>$ 10,27</t>
  </si>
  <si>
    <t>$ 10,36</t>
  </si>
  <si>
    <t>$ 10,45</t>
  </si>
  <si>
    <t>$ 10,54</t>
  </si>
  <si>
    <t>$ 10,63</t>
  </si>
  <si>
    <t>$ 10,72</t>
  </si>
  <si>
    <t>$ 10,81</t>
  </si>
  <si>
    <t>$ 10,90</t>
  </si>
  <si>
    <t>$ 10,99</t>
  </si>
  <si>
    <t>$ 11,08</t>
  </si>
  <si>
    <t>$ 11,17</t>
  </si>
  <si>
    <t>Precio Diesel 2011</t>
  </si>
  <si>
    <t>$ 9,20</t>
  </si>
  <si>
    <t>$ 9,28</t>
  </si>
  <si>
    <t>$ 9,36</t>
  </si>
  <si>
    <t>$ 9,44</t>
  </si>
  <si>
    <t>$ 9,52</t>
  </si>
  <si>
    <t>$ 9,60</t>
  </si>
  <si>
    <t>$ 9,68</t>
  </si>
  <si>
    <t>$ 9,76</t>
  </si>
  <si>
    <t>$ 9,84</t>
  </si>
  <si>
    <t>$ 9,92</t>
  </si>
  <si>
    <t>$ 10,00</t>
  </si>
  <si>
    <t>$ 10,09</t>
  </si>
  <si>
    <t>PAGO DIESEL EJERCICIO 2014</t>
  </si>
  <si>
    <t>SUBSIDIO DIESEL EJERCICIO 2014</t>
  </si>
  <si>
    <t>PORCENTAJE DE SUBSIDIO EN AUMENTO DE DIESEL EN EJERCICIO</t>
  </si>
  <si>
    <t>SUBSIDIO EN EL EJERCICIO 2011 (VARIACION Y/O AUMENTO DEL DIESEL MES A MES EN TODO EL EJERCICIO)</t>
  </si>
  <si>
    <t>SUBSIDIO EN EL EJERCICIO 2012 (VARIACION Y/O AUMENTO DEL DIESEL MES A MES EN TODO EL EJERCICIO)</t>
  </si>
  <si>
    <t>SUBSIDIO EN EL EJERCICIO 2013 (VARIACION Y/O AUMENTO DEL DIESEL MES A MES EN TODO EL EJERCICIO)</t>
  </si>
  <si>
    <t>SUBSIDIO EN EL EJERCICIO 2014 (VARIACION Y/O AUMENTO DEL DIESEL MES A MES EN TODO EL EJERCICIO)</t>
  </si>
  <si>
    <t>TOTAL DE SUBSIDIO EN LOS ULTIMOS 4 EJERCICIOS</t>
  </si>
  <si>
    <t>RESULTADO DEL EJERCICIO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</si>
</sst>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  <numFmt numFmtId="174" formatCode="_-* #,##0.0_-;\-* #,##0.0_-;_-* &quot;-&quot;??_-;_-@_-"/>
    <numFmt numFmtId="175" formatCode="_-* #,##0_-;\-* #,##0_-;_-* &quot;-&quot;??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63"/>
      <name val="Helvetica"/>
      <family val="0"/>
    </font>
    <font>
      <sz val="11"/>
      <color indexed="63"/>
      <name val="Georgia"/>
      <family val="1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rgb="FF333333"/>
      <name val="Helvetica"/>
      <family val="0"/>
    </font>
    <font>
      <sz val="11"/>
      <color rgb="FF555555"/>
      <name val="Georgia"/>
      <family val="1"/>
    </font>
    <font>
      <sz val="9"/>
      <color rgb="FF555555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6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FDFDF"/>
      </left>
      <right style="medium">
        <color rgb="FFFFFFFF"/>
      </right>
      <top style="medium">
        <color rgb="FFDFDFDF"/>
      </top>
      <bottom style="medium">
        <color rgb="FFDFDFDF"/>
      </bottom>
    </border>
    <border>
      <left style="medium">
        <color rgb="FFFFFFFF"/>
      </left>
      <right style="medium">
        <color rgb="FFDFDFDF"/>
      </right>
      <top style="medium">
        <color rgb="FFDFDFDF"/>
      </top>
      <bottom style="medium">
        <color rgb="FFDFDFDF"/>
      </bottom>
    </border>
    <border>
      <left style="medium">
        <color rgb="FFDFDFDF"/>
      </left>
      <right>
        <color indexed="63"/>
      </right>
      <top style="medium">
        <color rgb="FFFFFFFF"/>
      </top>
      <bottom style="medium">
        <color rgb="FFDFDFDF"/>
      </bottom>
    </border>
    <border>
      <left>
        <color indexed="63"/>
      </left>
      <right style="medium">
        <color rgb="FFDFDFDF"/>
      </right>
      <top style="medium">
        <color rgb="FFFFFFFF"/>
      </top>
      <bottom style="medium">
        <color rgb="FFDFDFD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 hidden="1" locked="0"/>
    </xf>
    <xf numFmtId="0" fontId="0" fillId="34" borderId="0" xfId="0" applyFont="1" applyFill="1" applyAlignment="1" applyProtection="1">
      <alignment/>
      <protection hidden="1"/>
    </xf>
    <xf numFmtId="175" fontId="0" fillId="35" borderId="0" xfId="48" applyNumberFormat="1" applyFont="1" applyFill="1" applyAlignment="1" applyProtection="1">
      <alignment/>
      <protection hidden="1" locked="0"/>
    </xf>
    <xf numFmtId="171" fontId="0" fillId="35" borderId="0" xfId="48" applyFont="1" applyFill="1" applyAlignment="1" applyProtection="1">
      <alignment/>
      <protection hidden="1" locked="0"/>
    </xf>
    <xf numFmtId="170" fontId="0" fillId="35" borderId="0" xfId="50" applyFont="1" applyFill="1" applyAlignment="1" applyProtection="1">
      <alignment/>
      <protection hidden="1" locked="0"/>
    </xf>
    <xf numFmtId="0" fontId="0" fillId="36" borderId="0" xfId="0" applyFont="1" applyFill="1" applyAlignment="1">
      <alignment/>
    </xf>
    <xf numFmtId="170" fontId="0" fillId="36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170" fontId="1" fillId="37" borderId="0" xfId="0" applyNumberFormat="1" applyFont="1" applyFill="1" applyAlignment="1">
      <alignment/>
    </xf>
    <xf numFmtId="10" fontId="0" fillId="36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2" fontId="46" fillId="33" borderId="0" xfId="0" applyNumberFormat="1" applyFont="1" applyFill="1" applyAlignment="1">
      <alignment horizontal="center"/>
    </xf>
    <xf numFmtId="171" fontId="46" fillId="33" borderId="0" xfId="48" applyFont="1" applyFill="1" applyAlignment="1">
      <alignment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170" fontId="46" fillId="33" borderId="0" xfId="50" applyFont="1" applyFill="1" applyAlignment="1">
      <alignment/>
    </xf>
    <xf numFmtId="170" fontId="46" fillId="33" borderId="0" xfId="0" applyNumberFormat="1" applyFont="1" applyFill="1" applyAlignment="1">
      <alignment/>
    </xf>
    <xf numFmtId="171" fontId="46" fillId="33" borderId="0" xfId="0" applyNumberFormat="1" applyFont="1" applyFill="1" applyAlignment="1">
      <alignment horizontal="center"/>
    </xf>
    <xf numFmtId="171" fontId="46" fillId="33" borderId="0" xfId="0" applyNumberFormat="1" applyFont="1" applyFill="1" applyAlignment="1">
      <alignment/>
    </xf>
    <xf numFmtId="10" fontId="46" fillId="33" borderId="0" xfId="54" applyNumberFormat="1" applyFont="1" applyFill="1" applyAlignment="1">
      <alignment/>
    </xf>
    <xf numFmtId="0" fontId="48" fillId="0" borderId="0" xfId="0" applyFont="1" applyAlignment="1">
      <alignment wrapText="1"/>
    </xf>
    <xf numFmtId="0" fontId="49" fillId="38" borderId="10" xfId="0" applyFont="1" applyFill="1" applyBorder="1" applyAlignment="1">
      <alignment horizontal="left" vertical="center" wrapText="1"/>
    </xf>
    <xf numFmtId="0" fontId="49" fillId="38" borderId="11" xfId="0" applyFont="1" applyFill="1" applyBorder="1" applyAlignment="1">
      <alignment horizontal="left" vertical="center" wrapText="1"/>
    </xf>
    <xf numFmtId="14" fontId="50" fillId="39" borderId="12" xfId="0" applyNumberFormat="1" applyFont="1" applyFill="1" applyBorder="1" applyAlignment="1">
      <alignment vertical="top" wrapText="1"/>
    </xf>
    <xf numFmtId="0" fontId="50" fillId="39" borderId="13" xfId="0" applyFont="1" applyFill="1" applyBorder="1" applyAlignment="1">
      <alignment vertical="top" wrapText="1"/>
    </xf>
    <xf numFmtId="14" fontId="50" fillId="40" borderId="12" xfId="0" applyNumberFormat="1" applyFont="1" applyFill="1" applyBorder="1" applyAlignment="1">
      <alignment vertical="top" wrapText="1"/>
    </xf>
    <xf numFmtId="0" fontId="50" fillId="40" borderId="13" xfId="0" applyFont="1" applyFill="1" applyBorder="1" applyAlignment="1">
      <alignment vertical="top" wrapText="1"/>
    </xf>
    <xf numFmtId="0" fontId="1" fillId="41" borderId="0" xfId="0" applyFont="1" applyFill="1" applyAlignment="1">
      <alignment/>
    </xf>
    <xf numFmtId="170" fontId="1" fillId="41" borderId="0" xfId="0" applyNumberFormat="1" applyFont="1" applyFill="1" applyAlignment="1">
      <alignment/>
    </xf>
    <xf numFmtId="0" fontId="6" fillId="42" borderId="0" xfId="0" applyFont="1" applyFill="1" applyAlignment="1">
      <alignment/>
    </xf>
    <xf numFmtId="44" fontId="6" fillId="42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 applyProtection="1">
      <alignment horizontal="center"/>
      <protection/>
    </xf>
    <xf numFmtId="0" fontId="1" fillId="35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57150</xdr:rowOff>
    </xdr:from>
    <xdr:to>
      <xdr:col>4</xdr:col>
      <xdr:colOff>171450</xdr:colOff>
      <xdr:row>4</xdr:row>
      <xdr:rowOff>9525</xdr:rowOff>
    </xdr:to>
    <xdr:pic>
      <xdr:nvPicPr>
        <xdr:cNvPr id="1" name="1 Imagen" descr="TRASEJU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57150"/>
          <a:ext cx="2200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2">
      <selection activeCell="B27" sqref="B27"/>
    </sheetView>
  </sheetViews>
  <sheetFormatPr defaultColWidth="11.421875" defaultRowHeight="12.75"/>
  <cols>
    <col min="1" max="1" width="110.8515625" style="1" bestFit="1" customWidth="1"/>
    <col min="2" max="2" width="29.421875" style="1" bestFit="1" customWidth="1"/>
    <col min="3" max="3" width="20.7109375" style="1" bestFit="1" customWidth="1"/>
    <col min="4" max="16384" width="11.421875" style="1" customWidth="1"/>
  </cols>
  <sheetData>
    <row r="1" spans="1:6" ht="17.25" customHeight="1">
      <c r="A1" s="40" t="s">
        <v>29</v>
      </c>
      <c r="B1" s="40"/>
      <c r="C1" s="4"/>
      <c r="D1" s="4"/>
      <c r="E1" s="4"/>
      <c r="F1" s="4"/>
    </row>
    <row r="2" spans="1:6" ht="12.75">
      <c r="A2" s="42" t="s">
        <v>34</v>
      </c>
      <c r="B2" s="42"/>
      <c r="C2" s="4"/>
      <c r="D2" s="4"/>
      <c r="E2" s="4"/>
      <c r="F2" s="4"/>
    </row>
    <row r="3" spans="1:6" ht="12.75">
      <c r="A3" s="6" t="s">
        <v>22</v>
      </c>
      <c r="B3" s="7">
        <v>10</v>
      </c>
      <c r="E3" s="5"/>
      <c r="F3" s="4"/>
    </row>
    <row r="4" spans="1:6" ht="12.75">
      <c r="A4" s="8" t="s">
        <v>36</v>
      </c>
      <c r="B4" s="9">
        <v>15000</v>
      </c>
      <c r="C4" s="4"/>
      <c r="D4" s="4"/>
      <c r="E4" s="4"/>
      <c r="F4" s="4"/>
    </row>
    <row r="5" spans="1:4" ht="12.75">
      <c r="A5" s="8" t="s">
        <v>37</v>
      </c>
      <c r="B5" s="10">
        <v>2.7</v>
      </c>
      <c r="C5" s="41" t="s">
        <v>35</v>
      </c>
      <c r="D5" s="41"/>
    </row>
    <row r="6" spans="1:2" ht="12.75">
      <c r="A6" s="8" t="s">
        <v>38</v>
      </c>
      <c r="B6" s="11">
        <v>15</v>
      </c>
    </row>
    <row r="7" spans="1:2" ht="12.75">
      <c r="A7" s="8" t="s">
        <v>30</v>
      </c>
      <c r="B7" s="11">
        <v>13.5</v>
      </c>
    </row>
    <row r="8" spans="1:2" ht="12.75">
      <c r="A8" s="40" t="s">
        <v>32</v>
      </c>
      <c r="B8" s="40"/>
    </row>
    <row r="9" spans="1:2" ht="12.75">
      <c r="A9" s="12" t="s">
        <v>23</v>
      </c>
      <c r="B9" s="13">
        <f>Hoja2!B20</f>
        <v>6427222.22222222</v>
      </c>
    </row>
    <row r="10" spans="1:2" s="3" customFormat="1" ht="12.75">
      <c r="A10" s="14" t="s">
        <v>107</v>
      </c>
      <c r="B10" s="15">
        <f>Hoja2!B21</f>
        <v>293888.88888888876</v>
      </c>
    </row>
    <row r="11" spans="1:2" s="3" customFormat="1" ht="12.75">
      <c r="A11" s="36" t="s">
        <v>46</v>
      </c>
      <c r="B11" s="37">
        <f>Hoja2!B22</f>
        <v>27000000</v>
      </c>
    </row>
    <row r="12" spans="1:2" ht="12.75">
      <c r="A12" s="12" t="s">
        <v>106</v>
      </c>
      <c r="B12" s="16">
        <f>Hoja2!C27</f>
        <v>0.0882</v>
      </c>
    </row>
    <row r="13" spans="1:5" ht="12.75">
      <c r="A13" s="40" t="s">
        <v>44</v>
      </c>
      <c r="B13" s="40"/>
      <c r="D13" s="2"/>
      <c r="E13" s="2"/>
    </row>
    <row r="14" spans="1:5" ht="12.75">
      <c r="A14" s="12" t="s">
        <v>31</v>
      </c>
      <c r="B14" s="13">
        <f>Hoja2!B44</f>
        <v>7116666.666666664</v>
      </c>
      <c r="D14" s="2"/>
      <c r="E14" s="2"/>
    </row>
    <row r="15" spans="1:2" ht="12.75">
      <c r="A15" s="14" t="s">
        <v>108</v>
      </c>
      <c r="B15" s="15">
        <f>Hoja2!B45</f>
        <v>329999.99999999994</v>
      </c>
    </row>
    <row r="16" spans="1:2" ht="12.75">
      <c r="A16" s="36" t="s">
        <v>46</v>
      </c>
      <c r="B16" s="37">
        <f>Hoja2!B46</f>
        <v>27000000</v>
      </c>
    </row>
    <row r="17" spans="1:2" ht="12.75">
      <c r="A17" s="12" t="s">
        <v>106</v>
      </c>
      <c r="B17" s="16">
        <f>Hoja2!C51</f>
        <v>0.0886</v>
      </c>
    </row>
    <row r="18" spans="1:2" ht="12.75">
      <c r="A18" s="40" t="s">
        <v>45</v>
      </c>
      <c r="B18" s="40"/>
    </row>
    <row r="19" spans="1:2" ht="12.75">
      <c r="A19" s="12" t="s">
        <v>41</v>
      </c>
      <c r="B19" s="13">
        <f>Hoja2!B68</f>
        <v>7923333.333333331</v>
      </c>
    </row>
    <row r="20" spans="1:2" ht="12.75">
      <c r="A20" s="14" t="s">
        <v>109</v>
      </c>
      <c r="B20" s="15">
        <f>Hoja2!B69</f>
        <v>403333.33333333326</v>
      </c>
    </row>
    <row r="21" spans="1:2" ht="12.75">
      <c r="A21" s="36" t="s">
        <v>46</v>
      </c>
      <c r="B21" s="37">
        <f>Hoja2!B70</f>
        <v>27000000</v>
      </c>
    </row>
    <row r="22" spans="1:2" ht="12.75">
      <c r="A22" s="12" t="s">
        <v>106</v>
      </c>
      <c r="B22" s="16">
        <f>Hoja2!C75</f>
        <v>0.0969</v>
      </c>
    </row>
    <row r="23" spans="1:2" ht="12.75">
      <c r="A23" s="40" t="s">
        <v>112</v>
      </c>
      <c r="B23" s="40"/>
    </row>
    <row r="24" spans="1:2" ht="12.75">
      <c r="A24" s="12" t="s">
        <v>104</v>
      </c>
      <c r="B24" s="13">
        <f>Hoja2!B92</f>
        <v>8890555.555555556</v>
      </c>
    </row>
    <row r="25" spans="1:2" ht="12.75">
      <c r="A25" s="14" t="s">
        <v>110</v>
      </c>
      <c r="B25" s="15">
        <f>Hoja2!B93</f>
        <v>403888.8888888879</v>
      </c>
    </row>
    <row r="26" spans="1:2" ht="12.75">
      <c r="A26" s="36" t="s">
        <v>46</v>
      </c>
      <c r="B26" s="37">
        <f>Hoja2!B94</f>
        <v>27000000</v>
      </c>
    </row>
    <row r="27" spans="1:2" ht="12.75">
      <c r="A27" s="12" t="s">
        <v>106</v>
      </c>
      <c r="B27" s="16">
        <f>Hoja2!C99</f>
        <v>0.0868</v>
      </c>
    </row>
    <row r="28" spans="1:2" ht="26.25" customHeight="1">
      <c r="A28" s="38" t="s">
        <v>111</v>
      </c>
      <c r="B28" s="39">
        <f>+(B25+B20+B15+B10)</f>
        <v>1431111.1111111098</v>
      </c>
    </row>
  </sheetData>
  <sheetProtection password="EDA3" sheet="1"/>
  <mergeCells count="7">
    <mergeCell ref="A23:B23"/>
    <mergeCell ref="A18:B18"/>
    <mergeCell ref="C5:D5"/>
    <mergeCell ref="A1:B1"/>
    <mergeCell ref="A8:B8"/>
    <mergeCell ref="A13:B13"/>
    <mergeCell ref="A2:B2"/>
  </mergeCells>
  <printOptions/>
  <pageMargins left="0.75" right="0.75" top="1" bottom="1" header="0" footer="0"/>
  <pageSetup fitToHeight="1" fitToWidth="1" horizontalDpi="600" verticalDpi="6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99"/>
  <sheetViews>
    <sheetView workbookViewId="0" topLeftCell="A43">
      <selection activeCell="G61" sqref="G61"/>
    </sheetView>
  </sheetViews>
  <sheetFormatPr defaultColWidth="11.421875" defaultRowHeight="12.75"/>
  <cols>
    <col min="1" max="1" width="32.140625" style="17" bestFit="1" customWidth="1"/>
    <col min="2" max="2" width="15.8515625" style="17" bestFit="1" customWidth="1"/>
    <col min="3" max="3" width="12.28125" style="17" bestFit="1" customWidth="1"/>
    <col min="4" max="4" width="12.8515625" style="17" customWidth="1"/>
    <col min="5" max="5" width="12.140625" style="17" customWidth="1"/>
    <col min="6" max="6" width="12.57421875" style="17" customWidth="1"/>
    <col min="7" max="7" width="12.28125" style="17" customWidth="1"/>
    <col min="8" max="8" width="11.8515625" style="17" customWidth="1"/>
    <col min="9" max="9" width="11.28125" style="17" bestFit="1" customWidth="1"/>
    <col min="10" max="10" width="13.00390625" style="17" bestFit="1" customWidth="1"/>
    <col min="11" max="11" width="11.28125" style="17" bestFit="1" customWidth="1"/>
    <col min="12" max="12" width="12.140625" style="17" bestFit="1" customWidth="1"/>
    <col min="13" max="13" width="12.28125" style="17" bestFit="1" customWidth="1"/>
    <col min="14" max="16384" width="11.421875" style="17" customWidth="1"/>
  </cols>
  <sheetData>
    <row r="5" ht="12.75">
      <c r="D5" s="18" t="s">
        <v>12</v>
      </c>
    </row>
    <row r="6" ht="12.75">
      <c r="B6" s="17" t="s">
        <v>39</v>
      </c>
    </row>
    <row r="8" spans="2:13" s="19" customFormat="1" ht="12.75">
      <c r="B8" s="19" t="s">
        <v>0</v>
      </c>
      <c r="C8" s="19" t="s">
        <v>1</v>
      </c>
      <c r="D8" s="19" t="s">
        <v>3</v>
      </c>
      <c r="E8" s="19" t="s">
        <v>4</v>
      </c>
      <c r="F8" s="19" t="s">
        <v>2</v>
      </c>
      <c r="G8" s="19" t="s">
        <v>5</v>
      </c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</row>
    <row r="9" spans="1:13" ht="12.75">
      <c r="A9" s="17" t="s">
        <v>13</v>
      </c>
      <c r="B9" s="20">
        <v>9.2</v>
      </c>
      <c r="C9" s="20">
        <v>9.28</v>
      </c>
      <c r="D9" s="20">
        <v>9.36</v>
      </c>
      <c r="E9" s="20">
        <v>9.44</v>
      </c>
      <c r="F9" s="20">
        <v>9.52</v>
      </c>
      <c r="G9" s="20">
        <v>9.6</v>
      </c>
      <c r="H9" s="20">
        <v>9.68</v>
      </c>
      <c r="I9" s="20">
        <v>9.76</v>
      </c>
      <c r="J9" s="20">
        <v>9.84</v>
      </c>
      <c r="K9" s="20">
        <v>9.92</v>
      </c>
      <c r="L9" s="20">
        <v>10</v>
      </c>
      <c r="M9" s="20">
        <v>10.09</v>
      </c>
    </row>
    <row r="10" spans="1:13" ht="12.75">
      <c r="A10" s="17" t="s">
        <v>14</v>
      </c>
      <c r="B10" s="21">
        <f>CARATULA!$B$4</f>
        <v>15000</v>
      </c>
      <c r="C10" s="21">
        <f>CARATULA!$B$4</f>
        <v>15000</v>
      </c>
      <c r="D10" s="21">
        <f>CARATULA!$B$4</f>
        <v>15000</v>
      </c>
      <c r="E10" s="21">
        <f>CARATULA!$B$4</f>
        <v>15000</v>
      </c>
      <c r="F10" s="21">
        <f>CARATULA!$B$4</f>
        <v>15000</v>
      </c>
      <c r="G10" s="21">
        <f>CARATULA!$B$4</f>
        <v>15000</v>
      </c>
      <c r="H10" s="21">
        <f>CARATULA!$B$4</f>
        <v>15000</v>
      </c>
      <c r="I10" s="21">
        <f>CARATULA!$B$4</f>
        <v>15000</v>
      </c>
      <c r="J10" s="21">
        <f>CARATULA!$B$4</f>
        <v>15000</v>
      </c>
      <c r="K10" s="21">
        <f>CARATULA!$B$4</f>
        <v>15000</v>
      </c>
      <c r="L10" s="21">
        <f>CARATULA!$B$4</f>
        <v>15000</v>
      </c>
      <c r="M10" s="21">
        <f>CARATULA!$B$4</f>
        <v>15000</v>
      </c>
    </row>
    <row r="11" spans="1:13" s="23" customFormat="1" ht="12.75">
      <c r="A11" s="22" t="s">
        <v>15</v>
      </c>
      <c r="B11" s="20">
        <f>CARATULA!$B$5</f>
        <v>2.7</v>
      </c>
      <c r="C11" s="20">
        <f>CARATULA!$B$5</f>
        <v>2.7</v>
      </c>
      <c r="D11" s="20">
        <f>CARATULA!$B$5</f>
        <v>2.7</v>
      </c>
      <c r="E11" s="20">
        <f>CARATULA!$B$5</f>
        <v>2.7</v>
      </c>
      <c r="F11" s="20">
        <f>CARATULA!$B$5</f>
        <v>2.7</v>
      </c>
      <c r="G11" s="20">
        <f>CARATULA!$B$5</f>
        <v>2.7</v>
      </c>
      <c r="H11" s="20">
        <f>CARATULA!$B$5</f>
        <v>2.7</v>
      </c>
      <c r="I11" s="20">
        <f>CARATULA!$B$5</f>
        <v>2.7</v>
      </c>
      <c r="J11" s="20">
        <f>CARATULA!$B$5</f>
        <v>2.7</v>
      </c>
      <c r="K11" s="20">
        <f>CARATULA!$B$5</f>
        <v>2.7</v>
      </c>
      <c r="L11" s="20">
        <f>CARATULA!$B$5</f>
        <v>2.7</v>
      </c>
      <c r="M11" s="20">
        <f>CARATULA!$B$5</f>
        <v>2.7</v>
      </c>
    </row>
    <row r="12" spans="1:13" ht="12.75">
      <c r="A12" s="17" t="s">
        <v>16</v>
      </c>
      <c r="B12" s="24">
        <f>(B10/B11)*B9</f>
        <v>51111.1111111111</v>
      </c>
      <c r="C12" s="24">
        <f aca="true" t="shared" si="0" ref="C12:M12">(C10/C11)*C9</f>
        <v>51555.55555555555</v>
      </c>
      <c r="D12" s="24">
        <f t="shared" si="0"/>
        <v>51999.99999999999</v>
      </c>
      <c r="E12" s="24">
        <f t="shared" si="0"/>
        <v>52444.44444444443</v>
      </c>
      <c r="F12" s="24">
        <f t="shared" si="0"/>
        <v>52888.888888888876</v>
      </c>
      <c r="G12" s="24">
        <f t="shared" si="0"/>
        <v>53333.33333333332</v>
      </c>
      <c r="H12" s="24">
        <f t="shared" si="0"/>
        <v>53777.77777777777</v>
      </c>
      <c r="I12" s="24">
        <f t="shared" si="0"/>
        <v>54222.22222222221</v>
      </c>
      <c r="J12" s="24">
        <f t="shared" si="0"/>
        <v>54666.66666666666</v>
      </c>
      <c r="K12" s="24">
        <f t="shared" si="0"/>
        <v>55111.1111111111</v>
      </c>
      <c r="L12" s="24">
        <f t="shared" si="0"/>
        <v>55555.55555555555</v>
      </c>
      <c r="M12" s="24">
        <f t="shared" si="0"/>
        <v>56055.55555555555</v>
      </c>
    </row>
    <row r="13" spans="1:13" ht="12.75">
      <c r="A13" s="17" t="s">
        <v>17</v>
      </c>
      <c r="B13" s="25">
        <v>0</v>
      </c>
      <c r="C13" s="25">
        <f>C12-$B$12</f>
        <v>444.44444444444525</v>
      </c>
      <c r="D13" s="25">
        <f aca="true" t="shared" si="1" ref="D13:M13">D12-$B$12</f>
        <v>888.8888888888905</v>
      </c>
      <c r="E13" s="25">
        <f t="shared" si="1"/>
        <v>1333.3333333333285</v>
      </c>
      <c r="F13" s="25">
        <f t="shared" si="1"/>
        <v>1777.7777777777737</v>
      </c>
      <c r="G13" s="25">
        <f t="shared" si="1"/>
        <v>2222.222222222219</v>
      </c>
      <c r="H13" s="25">
        <f t="shared" si="1"/>
        <v>2666.6666666666642</v>
      </c>
      <c r="I13" s="25">
        <f t="shared" si="1"/>
        <v>3111.1111111111095</v>
      </c>
      <c r="J13" s="25">
        <f t="shared" si="1"/>
        <v>3555.5555555555547</v>
      </c>
      <c r="K13" s="25">
        <f t="shared" si="1"/>
        <v>4000</v>
      </c>
      <c r="L13" s="25">
        <f t="shared" si="1"/>
        <v>4444.444444444445</v>
      </c>
      <c r="M13" s="25">
        <f t="shared" si="1"/>
        <v>4944.444444444445</v>
      </c>
    </row>
    <row r="14" spans="1:13" ht="12.75">
      <c r="A14" s="17" t="s">
        <v>20</v>
      </c>
      <c r="B14" s="26">
        <f>CARATULA!$B$6</f>
        <v>15</v>
      </c>
      <c r="C14" s="26">
        <f>CARATULA!$B$6</f>
        <v>15</v>
      </c>
      <c r="D14" s="26">
        <f>CARATULA!$B$6</f>
        <v>15</v>
      </c>
      <c r="E14" s="26">
        <f>CARATULA!$B$6</f>
        <v>15</v>
      </c>
      <c r="F14" s="26">
        <f>CARATULA!$B$6</f>
        <v>15</v>
      </c>
      <c r="G14" s="26">
        <f>CARATULA!$B$6</f>
        <v>15</v>
      </c>
      <c r="H14" s="26">
        <f>CARATULA!$B$6</f>
        <v>15</v>
      </c>
      <c r="I14" s="26">
        <f>CARATULA!$B$6</f>
        <v>15</v>
      </c>
      <c r="J14" s="26">
        <f>CARATULA!$B$6</f>
        <v>15</v>
      </c>
      <c r="K14" s="26">
        <f>CARATULA!$B$6</f>
        <v>15</v>
      </c>
      <c r="L14" s="26">
        <f>CARATULA!$B$6</f>
        <v>15</v>
      </c>
      <c r="M14" s="26">
        <f>CARATULA!$B$6</f>
        <v>15</v>
      </c>
    </row>
    <row r="15" spans="1:13" ht="12.75">
      <c r="A15" s="17" t="s">
        <v>18</v>
      </c>
      <c r="B15" s="27">
        <f>B14*B10</f>
        <v>225000</v>
      </c>
      <c r="C15" s="27">
        <f aca="true" t="shared" si="2" ref="C15:M15">C14*C10</f>
        <v>225000</v>
      </c>
      <c r="D15" s="27">
        <f t="shared" si="2"/>
        <v>225000</v>
      </c>
      <c r="E15" s="27">
        <f t="shared" si="2"/>
        <v>225000</v>
      </c>
      <c r="F15" s="27">
        <f t="shared" si="2"/>
        <v>225000</v>
      </c>
      <c r="G15" s="27">
        <f t="shared" si="2"/>
        <v>225000</v>
      </c>
      <c r="H15" s="27">
        <f t="shared" si="2"/>
        <v>225000</v>
      </c>
      <c r="I15" s="27">
        <f t="shared" si="2"/>
        <v>225000</v>
      </c>
      <c r="J15" s="27">
        <f t="shared" si="2"/>
        <v>225000</v>
      </c>
      <c r="K15" s="27">
        <f t="shared" si="2"/>
        <v>225000</v>
      </c>
      <c r="L15" s="27">
        <f t="shared" si="2"/>
        <v>225000</v>
      </c>
      <c r="M15" s="27">
        <f t="shared" si="2"/>
        <v>225000</v>
      </c>
    </row>
    <row r="16" spans="1:14" ht="12.75">
      <c r="A16" s="17" t="s">
        <v>19</v>
      </c>
      <c r="B16" s="21">
        <f>B15-B13</f>
        <v>225000</v>
      </c>
      <c r="C16" s="21">
        <f aca="true" t="shared" si="3" ref="C16:M16">C15-C13</f>
        <v>224555.55555555556</v>
      </c>
      <c r="D16" s="21">
        <f t="shared" si="3"/>
        <v>224111.11111111112</v>
      </c>
      <c r="E16" s="21">
        <f t="shared" si="3"/>
        <v>223666.6666666667</v>
      </c>
      <c r="F16" s="21">
        <f t="shared" si="3"/>
        <v>223222.22222222222</v>
      </c>
      <c r="G16" s="21">
        <f t="shared" si="3"/>
        <v>222777.77777777778</v>
      </c>
      <c r="H16" s="21">
        <f t="shared" si="3"/>
        <v>222333.33333333334</v>
      </c>
      <c r="I16" s="21">
        <f t="shared" si="3"/>
        <v>221888.88888888888</v>
      </c>
      <c r="J16" s="21">
        <f t="shared" si="3"/>
        <v>221444.44444444444</v>
      </c>
      <c r="K16" s="21">
        <f t="shared" si="3"/>
        <v>221000</v>
      </c>
      <c r="L16" s="21">
        <f t="shared" si="3"/>
        <v>220555.55555555556</v>
      </c>
      <c r="M16" s="21">
        <f t="shared" si="3"/>
        <v>220055.55555555556</v>
      </c>
      <c r="N16" s="28"/>
    </row>
    <row r="17" spans="1:14" ht="12.75">
      <c r="A17" s="17" t="s">
        <v>21</v>
      </c>
      <c r="B17" s="28">
        <f>(B16/B15)-1</f>
        <v>0</v>
      </c>
      <c r="C17" s="28">
        <f aca="true" t="shared" si="4" ref="C17:M17">(C16/C15)-1</f>
        <v>-0.0019753086419752597</v>
      </c>
      <c r="D17" s="28">
        <f t="shared" si="4"/>
        <v>-0.003950617283950519</v>
      </c>
      <c r="E17" s="28">
        <f t="shared" si="4"/>
        <v>-0.00592592592592589</v>
      </c>
      <c r="F17" s="28">
        <f t="shared" si="4"/>
        <v>-0.00790123456790126</v>
      </c>
      <c r="G17" s="28">
        <f t="shared" si="4"/>
        <v>-0.00987654320987652</v>
      </c>
      <c r="H17" s="28">
        <f t="shared" si="4"/>
        <v>-0.01185185185185178</v>
      </c>
      <c r="I17" s="28">
        <f t="shared" si="4"/>
        <v>-0.013827160493827262</v>
      </c>
      <c r="J17" s="28">
        <f t="shared" si="4"/>
        <v>-0.01580246913580252</v>
      </c>
      <c r="K17" s="28">
        <f t="shared" si="4"/>
        <v>-0.01777777777777778</v>
      </c>
      <c r="L17" s="28">
        <f t="shared" si="4"/>
        <v>-0.01975308641975304</v>
      </c>
      <c r="M17" s="28">
        <f t="shared" si="4"/>
        <v>-0.021975308641975277</v>
      </c>
      <c r="N17" s="28"/>
    </row>
    <row r="18" ht="12.75">
      <c r="C18" s="27"/>
    </row>
    <row r="19" spans="1:2" ht="12.75">
      <c r="A19" s="17" t="s">
        <v>22</v>
      </c>
      <c r="B19" s="23">
        <f>CARATULA!B3</f>
        <v>10</v>
      </c>
    </row>
    <row r="20" spans="1:2" ht="12.75">
      <c r="A20" s="17" t="s">
        <v>23</v>
      </c>
      <c r="B20" s="25">
        <f>SUM(B12:M12)*B19</f>
        <v>6427222.22222222</v>
      </c>
    </row>
    <row r="21" spans="1:2" ht="12.75">
      <c r="A21" s="17" t="s">
        <v>24</v>
      </c>
      <c r="B21" s="25">
        <f>SUM(B13:M13)*B19</f>
        <v>293888.88888888876</v>
      </c>
    </row>
    <row r="22" spans="1:2" ht="12.75">
      <c r="A22" s="17" t="s">
        <v>25</v>
      </c>
      <c r="B22" s="25">
        <f>SUM(B15:M15)*B19</f>
        <v>27000000</v>
      </c>
    </row>
    <row r="23" spans="1:2" ht="12.75">
      <c r="A23" s="17" t="s">
        <v>26</v>
      </c>
      <c r="B23" s="28">
        <f>(B21/B22)</f>
        <v>0.010884773662551436</v>
      </c>
    </row>
    <row r="24" ht="12.75">
      <c r="B24" s="25"/>
    </row>
    <row r="25" spans="1:2" ht="12.75">
      <c r="A25" s="17" t="s">
        <v>27</v>
      </c>
      <c r="B25" s="25">
        <f>(B12)*B19</f>
        <v>511111.111111111</v>
      </c>
    </row>
    <row r="26" spans="1:2" ht="12.75">
      <c r="A26" s="17" t="s">
        <v>28</v>
      </c>
      <c r="B26" s="25">
        <f>M12*B19</f>
        <v>560555.5555555555</v>
      </c>
    </row>
    <row r="27" spans="2:3" ht="12.75">
      <c r="B27" s="28">
        <f>(B25/B26)-1</f>
        <v>-0.08820614469772059</v>
      </c>
      <c r="C27" s="28">
        <v>0.0882</v>
      </c>
    </row>
    <row r="30" ht="12.75">
      <c r="D30" s="17" t="s">
        <v>33</v>
      </c>
    </row>
    <row r="32" spans="1:13" ht="12.75">
      <c r="A32" s="19"/>
      <c r="B32" s="19" t="s">
        <v>0</v>
      </c>
      <c r="C32" s="19" t="s">
        <v>1</v>
      </c>
      <c r="D32" s="19" t="s">
        <v>3</v>
      </c>
      <c r="E32" s="19" t="s">
        <v>4</v>
      </c>
      <c r="F32" s="19" t="s">
        <v>2</v>
      </c>
      <c r="G32" s="19" t="s">
        <v>5</v>
      </c>
      <c r="H32" s="19" t="s">
        <v>6</v>
      </c>
      <c r="I32" s="19" t="s">
        <v>7</v>
      </c>
      <c r="J32" s="19" t="s">
        <v>8</v>
      </c>
      <c r="K32" s="19" t="s">
        <v>9</v>
      </c>
      <c r="L32" s="19" t="s">
        <v>10</v>
      </c>
      <c r="M32" s="19" t="s">
        <v>11</v>
      </c>
    </row>
    <row r="33" spans="1:13" ht="12.75">
      <c r="A33" s="17" t="s">
        <v>13</v>
      </c>
      <c r="B33" s="20">
        <v>10.18</v>
      </c>
      <c r="C33" s="20">
        <v>10.27</v>
      </c>
      <c r="D33" s="20">
        <v>10.36</v>
      </c>
      <c r="E33" s="20">
        <v>10.45</v>
      </c>
      <c r="F33" s="20">
        <v>10.54</v>
      </c>
      <c r="G33" s="20">
        <v>10.63</v>
      </c>
      <c r="H33" s="20">
        <v>10.72</v>
      </c>
      <c r="I33" s="20">
        <v>10.81</v>
      </c>
      <c r="J33" s="20">
        <v>10.9</v>
      </c>
      <c r="K33" s="20">
        <v>10.99</v>
      </c>
      <c r="L33" s="20">
        <v>11.08</v>
      </c>
      <c r="M33" s="20">
        <v>11.17</v>
      </c>
    </row>
    <row r="34" spans="1:13" ht="12.75">
      <c r="A34" s="17" t="s">
        <v>14</v>
      </c>
      <c r="B34" s="21">
        <f>CARATULA!$B$4</f>
        <v>15000</v>
      </c>
      <c r="C34" s="21">
        <f>CARATULA!$B$4</f>
        <v>15000</v>
      </c>
      <c r="D34" s="21">
        <f>CARATULA!$B$4</f>
        <v>15000</v>
      </c>
      <c r="E34" s="21">
        <f>CARATULA!$B$4</f>
        <v>15000</v>
      </c>
      <c r="F34" s="21">
        <f>CARATULA!$B$4</f>
        <v>15000</v>
      </c>
      <c r="G34" s="21">
        <f>CARATULA!$B$4</f>
        <v>15000</v>
      </c>
      <c r="H34" s="21">
        <f>CARATULA!$B$4</f>
        <v>15000</v>
      </c>
      <c r="I34" s="21">
        <f>CARATULA!$B$4</f>
        <v>15000</v>
      </c>
      <c r="J34" s="21">
        <f>CARATULA!$B$4</f>
        <v>15000</v>
      </c>
      <c r="K34" s="21">
        <f>CARATULA!$B$4</f>
        <v>15000</v>
      </c>
      <c r="L34" s="21">
        <f>CARATULA!$B$4</f>
        <v>15000</v>
      </c>
      <c r="M34" s="21">
        <f>CARATULA!$B$4</f>
        <v>15000</v>
      </c>
    </row>
    <row r="35" spans="1:13" ht="12.75">
      <c r="A35" s="22" t="s">
        <v>15</v>
      </c>
      <c r="B35" s="20">
        <f>CARATULA!$B$5</f>
        <v>2.7</v>
      </c>
      <c r="C35" s="20">
        <f>CARATULA!$B$5</f>
        <v>2.7</v>
      </c>
      <c r="D35" s="20">
        <f>CARATULA!$B$5</f>
        <v>2.7</v>
      </c>
      <c r="E35" s="20">
        <f>CARATULA!$B$5</f>
        <v>2.7</v>
      </c>
      <c r="F35" s="20">
        <f>CARATULA!$B$5</f>
        <v>2.7</v>
      </c>
      <c r="G35" s="20">
        <f>CARATULA!$B$5</f>
        <v>2.7</v>
      </c>
      <c r="H35" s="20">
        <f>CARATULA!$B$5</f>
        <v>2.7</v>
      </c>
      <c r="I35" s="20">
        <f>CARATULA!$B$5</f>
        <v>2.7</v>
      </c>
      <c r="J35" s="20">
        <f>CARATULA!$B$5</f>
        <v>2.7</v>
      </c>
      <c r="K35" s="20">
        <f>CARATULA!$B$5</f>
        <v>2.7</v>
      </c>
      <c r="L35" s="20">
        <f>CARATULA!$B$5</f>
        <v>2.7</v>
      </c>
      <c r="M35" s="20">
        <f>CARATULA!$B$5</f>
        <v>2.7</v>
      </c>
    </row>
    <row r="36" spans="1:13" ht="12.75">
      <c r="A36" s="17" t="s">
        <v>16</v>
      </c>
      <c r="B36" s="24">
        <f aca="true" t="shared" si="5" ref="B36:J36">(B34/B35)*B33</f>
        <v>56555.55555555555</v>
      </c>
      <c r="C36" s="24">
        <f t="shared" si="5"/>
        <v>57055.55555555555</v>
      </c>
      <c r="D36" s="24">
        <f t="shared" si="5"/>
        <v>57555.55555555555</v>
      </c>
      <c r="E36" s="24">
        <f t="shared" si="5"/>
        <v>58055.55555555554</v>
      </c>
      <c r="F36" s="24">
        <f t="shared" si="5"/>
        <v>58555.55555555554</v>
      </c>
      <c r="G36" s="24">
        <f t="shared" si="5"/>
        <v>59055.555555555555</v>
      </c>
      <c r="H36" s="24">
        <f t="shared" si="5"/>
        <v>59555.55555555555</v>
      </c>
      <c r="I36" s="24">
        <f t="shared" si="5"/>
        <v>60055.55555555555</v>
      </c>
      <c r="J36" s="24">
        <f t="shared" si="5"/>
        <v>60555.55555555555</v>
      </c>
      <c r="K36" s="24">
        <f>(K34/K35)*K33</f>
        <v>61055.55555555555</v>
      </c>
      <c r="L36" s="24">
        <f>(L34/L35)*L33</f>
        <v>61555.55555555555</v>
      </c>
      <c r="M36" s="24">
        <f>(M34/M35)*M33</f>
        <v>62055.55555555555</v>
      </c>
    </row>
    <row r="37" spans="1:13" ht="12.75">
      <c r="A37" s="17" t="s">
        <v>17</v>
      </c>
      <c r="B37" s="25">
        <v>0</v>
      </c>
      <c r="C37" s="25">
        <f>C36-$B$36</f>
        <v>500</v>
      </c>
      <c r="D37" s="25">
        <f aca="true" t="shared" si="6" ref="D37:M37">D36-$B$36</f>
        <v>1000</v>
      </c>
      <c r="E37" s="25">
        <f t="shared" si="6"/>
        <v>1499.9999999999927</v>
      </c>
      <c r="F37" s="25">
        <f t="shared" si="6"/>
        <v>1999.9999999999927</v>
      </c>
      <c r="G37" s="25">
        <f t="shared" si="6"/>
        <v>2500.0000000000073</v>
      </c>
      <c r="H37" s="25">
        <f t="shared" si="6"/>
        <v>3000</v>
      </c>
      <c r="I37" s="25">
        <f t="shared" si="6"/>
        <v>3500</v>
      </c>
      <c r="J37" s="25">
        <f t="shared" si="6"/>
        <v>4000</v>
      </c>
      <c r="K37" s="25">
        <f t="shared" si="6"/>
        <v>4500</v>
      </c>
      <c r="L37" s="25">
        <f t="shared" si="6"/>
        <v>5000</v>
      </c>
      <c r="M37" s="25">
        <f t="shared" si="6"/>
        <v>5500</v>
      </c>
    </row>
    <row r="38" spans="1:13" ht="12.75">
      <c r="A38" s="17" t="s">
        <v>20</v>
      </c>
      <c r="B38" s="26">
        <f>CARATULA!$B$6</f>
        <v>15</v>
      </c>
      <c r="C38" s="26">
        <f>CARATULA!$B$6</f>
        <v>15</v>
      </c>
      <c r="D38" s="26">
        <f>CARATULA!$B$6</f>
        <v>15</v>
      </c>
      <c r="E38" s="26">
        <f>CARATULA!$B$6</f>
        <v>15</v>
      </c>
      <c r="F38" s="26">
        <f>CARATULA!$B$6</f>
        <v>15</v>
      </c>
      <c r="G38" s="26">
        <f>CARATULA!$B$6</f>
        <v>15</v>
      </c>
      <c r="H38" s="26">
        <f>CARATULA!$B$6</f>
        <v>15</v>
      </c>
      <c r="I38" s="26">
        <f>CARATULA!$B$6</f>
        <v>15</v>
      </c>
      <c r="J38" s="26">
        <f>CARATULA!$B$6</f>
        <v>15</v>
      </c>
      <c r="K38" s="26">
        <f>CARATULA!$B$6</f>
        <v>15</v>
      </c>
      <c r="L38" s="26">
        <f>CARATULA!$B$6</f>
        <v>15</v>
      </c>
      <c r="M38" s="26">
        <f>CARATULA!$B$6</f>
        <v>15</v>
      </c>
    </row>
    <row r="39" spans="1:13" ht="12.75">
      <c r="A39" s="17" t="s">
        <v>18</v>
      </c>
      <c r="B39" s="27">
        <f aca="true" t="shared" si="7" ref="B39:M39">B38*B34</f>
        <v>225000</v>
      </c>
      <c r="C39" s="27">
        <f t="shared" si="7"/>
        <v>225000</v>
      </c>
      <c r="D39" s="27">
        <f t="shared" si="7"/>
        <v>225000</v>
      </c>
      <c r="E39" s="27">
        <f t="shared" si="7"/>
        <v>225000</v>
      </c>
      <c r="F39" s="27">
        <f t="shared" si="7"/>
        <v>225000</v>
      </c>
      <c r="G39" s="27">
        <f t="shared" si="7"/>
        <v>225000</v>
      </c>
      <c r="H39" s="27">
        <f t="shared" si="7"/>
        <v>225000</v>
      </c>
      <c r="I39" s="27">
        <f t="shared" si="7"/>
        <v>225000</v>
      </c>
      <c r="J39" s="27">
        <f t="shared" si="7"/>
        <v>225000</v>
      </c>
      <c r="K39" s="27">
        <f t="shared" si="7"/>
        <v>225000</v>
      </c>
      <c r="L39" s="27">
        <f t="shared" si="7"/>
        <v>225000</v>
      </c>
      <c r="M39" s="27">
        <f t="shared" si="7"/>
        <v>225000</v>
      </c>
    </row>
    <row r="40" spans="1:13" ht="12.75">
      <c r="A40" s="17" t="s">
        <v>19</v>
      </c>
      <c r="B40" s="21">
        <f aca="true" t="shared" si="8" ref="B40:M40">B39-B37</f>
        <v>225000</v>
      </c>
      <c r="C40" s="21">
        <f t="shared" si="8"/>
        <v>224500</v>
      </c>
      <c r="D40" s="21">
        <f t="shared" si="8"/>
        <v>224000</v>
      </c>
      <c r="E40" s="21">
        <f t="shared" si="8"/>
        <v>223500</v>
      </c>
      <c r="F40" s="21">
        <f t="shared" si="8"/>
        <v>223000</v>
      </c>
      <c r="G40" s="21">
        <f t="shared" si="8"/>
        <v>222500</v>
      </c>
      <c r="H40" s="21">
        <f t="shared" si="8"/>
        <v>222000</v>
      </c>
      <c r="I40" s="21">
        <f t="shared" si="8"/>
        <v>221500</v>
      </c>
      <c r="J40" s="21">
        <f t="shared" si="8"/>
        <v>221000</v>
      </c>
      <c r="K40" s="21">
        <f t="shared" si="8"/>
        <v>220500</v>
      </c>
      <c r="L40" s="21">
        <f t="shared" si="8"/>
        <v>220000</v>
      </c>
      <c r="M40" s="21">
        <f t="shared" si="8"/>
        <v>219500</v>
      </c>
    </row>
    <row r="41" spans="1:13" ht="12.75">
      <c r="A41" s="17" t="s">
        <v>21</v>
      </c>
      <c r="B41" s="28">
        <f aca="true" t="shared" si="9" ref="B41:M41">(B40/B39)-1</f>
        <v>0</v>
      </c>
      <c r="C41" s="28">
        <f t="shared" si="9"/>
        <v>-0.0022222222222222365</v>
      </c>
      <c r="D41" s="28">
        <f t="shared" si="9"/>
        <v>-0.004444444444444473</v>
      </c>
      <c r="E41" s="28">
        <f t="shared" si="9"/>
        <v>-0.00666666666666671</v>
      </c>
      <c r="F41" s="28">
        <f t="shared" si="9"/>
        <v>-0.008888888888888835</v>
      </c>
      <c r="G41" s="28">
        <f t="shared" si="9"/>
        <v>-0.011111111111111072</v>
      </c>
      <c r="H41" s="28">
        <f t="shared" si="9"/>
        <v>-0.013333333333333308</v>
      </c>
      <c r="I41" s="28">
        <f t="shared" si="9"/>
        <v>-0.015555555555555545</v>
      </c>
      <c r="J41" s="28">
        <f t="shared" si="9"/>
        <v>-0.01777777777777778</v>
      </c>
      <c r="K41" s="28">
        <f t="shared" si="9"/>
        <v>-0.020000000000000018</v>
      </c>
      <c r="L41" s="28">
        <f t="shared" si="9"/>
        <v>-0.022222222222222254</v>
      </c>
      <c r="M41" s="28">
        <f t="shared" si="9"/>
        <v>-0.02444444444444449</v>
      </c>
    </row>
    <row r="42" ht="12.75">
      <c r="C42" s="27"/>
    </row>
    <row r="43" spans="1:2" ht="12.75">
      <c r="A43" s="17" t="s">
        <v>22</v>
      </c>
      <c r="B43" s="23">
        <f>CARATULA!B3</f>
        <v>10</v>
      </c>
    </row>
    <row r="44" spans="1:2" ht="12.75">
      <c r="A44" s="17" t="s">
        <v>31</v>
      </c>
      <c r="B44" s="25">
        <f>SUM(B36:M36)*B43</f>
        <v>7116666.666666664</v>
      </c>
    </row>
    <row r="45" spans="1:2" ht="12.75">
      <c r="A45" s="17" t="s">
        <v>43</v>
      </c>
      <c r="B45" s="25">
        <f>SUM(B37:M37)*B43</f>
        <v>329999.99999999994</v>
      </c>
    </row>
    <row r="46" spans="1:2" ht="12.75">
      <c r="A46" s="17" t="s">
        <v>25</v>
      </c>
      <c r="B46" s="25">
        <f>SUM(B39:M39)*B43</f>
        <v>27000000</v>
      </c>
    </row>
    <row r="47" spans="1:2" ht="12.75">
      <c r="A47" s="17" t="s">
        <v>26</v>
      </c>
      <c r="B47" s="28">
        <f>(B45/B46)</f>
        <v>0.01222222222222222</v>
      </c>
    </row>
    <row r="48" ht="12.75">
      <c r="B48" s="25"/>
    </row>
    <row r="49" spans="1:2" ht="12.75">
      <c r="A49" s="17" t="s">
        <v>27</v>
      </c>
      <c r="B49" s="25">
        <f>(B36)*B43</f>
        <v>565555.5555555555</v>
      </c>
    </row>
    <row r="50" spans="1:2" ht="12.75">
      <c r="A50" s="17" t="s">
        <v>28</v>
      </c>
      <c r="B50" s="25">
        <f>M36*B43</f>
        <v>620555.5555555555</v>
      </c>
    </row>
    <row r="51" spans="2:3" ht="12.75">
      <c r="B51" s="28">
        <f>(B49/B50)-1</f>
        <v>-0.08863025962399285</v>
      </c>
      <c r="C51" s="28">
        <v>0.0886</v>
      </c>
    </row>
    <row r="54" ht="12.75">
      <c r="D54" s="17" t="s">
        <v>40</v>
      </c>
    </row>
    <row r="56" spans="1:13" ht="12.75">
      <c r="A56" s="19"/>
      <c r="B56" s="19" t="s">
        <v>0</v>
      </c>
      <c r="C56" s="19" t="s">
        <v>1</v>
      </c>
      <c r="D56" s="19" t="s">
        <v>3</v>
      </c>
      <c r="E56" s="19" t="s">
        <v>4</v>
      </c>
      <c r="F56" s="19" t="s">
        <v>2</v>
      </c>
      <c r="G56" s="19" t="s">
        <v>5</v>
      </c>
      <c r="H56" s="19" t="s">
        <v>6</v>
      </c>
      <c r="I56" s="19" t="s">
        <v>7</v>
      </c>
      <c r="J56" s="19" t="s">
        <v>8</v>
      </c>
      <c r="K56" s="19" t="s">
        <v>9</v>
      </c>
      <c r="L56" s="19" t="s">
        <v>10</v>
      </c>
      <c r="M56" s="19" t="s">
        <v>11</v>
      </c>
    </row>
    <row r="57" spans="1:13" ht="12.75">
      <c r="A57" s="17" t="s">
        <v>13</v>
      </c>
      <c r="B57" s="20">
        <v>11.28</v>
      </c>
      <c r="C57" s="20">
        <v>11.39</v>
      </c>
      <c r="D57" s="20">
        <v>11.5</v>
      </c>
      <c r="E57" s="20">
        <v>11.61</v>
      </c>
      <c r="F57" s="20">
        <v>11.72</v>
      </c>
      <c r="G57" s="20">
        <v>11.83</v>
      </c>
      <c r="H57" s="20">
        <v>11.94</v>
      </c>
      <c r="I57" s="20">
        <v>12.05</v>
      </c>
      <c r="J57" s="20">
        <v>12.16</v>
      </c>
      <c r="K57" s="20">
        <v>12.27</v>
      </c>
      <c r="L57" s="20">
        <v>12.38</v>
      </c>
      <c r="M57" s="20">
        <v>12.49</v>
      </c>
    </row>
    <row r="58" spans="1:13" ht="12.75">
      <c r="A58" s="17" t="s">
        <v>14</v>
      </c>
      <c r="B58" s="21">
        <f>CARATULA!$B$4</f>
        <v>15000</v>
      </c>
      <c r="C58" s="21">
        <f>CARATULA!$B$4</f>
        <v>15000</v>
      </c>
      <c r="D58" s="21">
        <f>CARATULA!$B$4</f>
        <v>15000</v>
      </c>
      <c r="E58" s="21">
        <f>CARATULA!$B$4</f>
        <v>15000</v>
      </c>
      <c r="F58" s="21">
        <f>CARATULA!$B$4</f>
        <v>15000</v>
      </c>
      <c r="G58" s="21">
        <f>CARATULA!$B$4</f>
        <v>15000</v>
      </c>
      <c r="H58" s="21">
        <f>CARATULA!$B$4</f>
        <v>15000</v>
      </c>
      <c r="I58" s="21">
        <f>CARATULA!$B$4</f>
        <v>15000</v>
      </c>
      <c r="J58" s="21">
        <f>CARATULA!$B$4</f>
        <v>15000</v>
      </c>
      <c r="K58" s="21">
        <f>CARATULA!$B$4</f>
        <v>15000</v>
      </c>
      <c r="L58" s="21">
        <f>CARATULA!$B$4</f>
        <v>15000</v>
      </c>
      <c r="M58" s="21">
        <f>CARATULA!$B$4</f>
        <v>15000</v>
      </c>
    </row>
    <row r="59" spans="1:13" ht="12.75">
      <c r="A59" s="22" t="s">
        <v>15</v>
      </c>
      <c r="B59" s="20">
        <f>CARATULA!$B$5</f>
        <v>2.7</v>
      </c>
      <c r="C59" s="20">
        <f>CARATULA!$B$5</f>
        <v>2.7</v>
      </c>
      <c r="D59" s="20">
        <f>CARATULA!$B$5</f>
        <v>2.7</v>
      </c>
      <c r="E59" s="20">
        <f>CARATULA!$B$5</f>
        <v>2.7</v>
      </c>
      <c r="F59" s="20">
        <f>CARATULA!$B$5</f>
        <v>2.7</v>
      </c>
      <c r="G59" s="20">
        <f>CARATULA!$B$5</f>
        <v>2.7</v>
      </c>
      <c r="H59" s="20">
        <f>CARATULA!$B$5</f>
        <v>2.7</v>
      </c>
      <c r="I59" s="20">
        <f>CARATULA!$B$5</f>
        <v>2.7</v>
      </c>
      <c r="J59" s="20">
        <f>CARATULA!$B$5</f>
        <v>2.7</v>
      </c>
      <c r="K59" s="20">
        <f>CARATULA!$B$5</f>
        <v>2.7</v>
      </c>
      <c r="L59" s="20">
        <f>CARATULA!$B$5</f>
        <v>2.7</v>
      </c>
      <c r="M59" s="20">
        <f>CARATULA!$B$5</f>
        <v>2.7</v>
      </c>
    </row>
    <row r="60" spans="1:13" ht="12.75">
      <c r="A60" s="17" t="s">
        <v>16</v>
      </c>
      <c r="B60" s="24">
        <f aca="true" t="shared" si="10" ref="B60:J60">(B58/B59)*B57</f>
        <v>62666.66666666666</v>
      </c>
      <c r="C60" s="24">
        <f t="shared" si="10"/>
        <v>63277.777777777774</v>
      </c>
      <c r="D60" s="24">
        <f t="shared" si="10"/>
        <v>63888.888888888876</v>
      </c>
      <c r="E60" s="24">
        <f t="shared" si="10"/>
        <v>64499.999999999985</v>
      </c>
      <c r="F60" s="24">
        <f t="shared" si="10"/>
        <v>65111.1111111111</v>
      </c>
      <c r="G60" s="24">
        <f t="shared" si="10"/>
        <v>65722.22222222222</v>
      </c>
      <c r="H60" s="24">
        <f t="shared" si="10"/>
        <v>66333.33333333331</v>
      </c>
      <c r="I60" s="24">
        <f t="shared" si="10"/>
        <v>66944.44444444444</v>
      </c>
      <c r="J60" s="24">
        <f t="shared" si="10"/>
        <v>67555.55555555555</v>
      </c>
      <c r="K60" s="24">
        <f>(K58/K59)*K57</f>
        <v>68166.66666666666</v>
      </c>
      <c r="L60" s="24">
        <f>(L58/L59)*L57</f>
        <v>68777.77777777777</v>
      </c>
      <c r="M60" s="24">
        <f>(M58/M59)*M57</f>
        <v>69388.88888888888</v>
      </c>
    </row>
    <row r="61" spans="1:13" ht="12.75">
      <c r="A61" s="17" t="s">
        <v>17</v>
      </c>
      <c r="B61" s="25">
        <v>0</v>
      </c>
      <c r="C61" s="25">
        <f>C60-$B$60</f>
        <v>611.1111111111168</v>
      </c>
      <c r="D61" s="25">
        <f aca="true" t="shared" si="11" ref="D61:M61">D60-$B$60</f>
        <v>1222.222222222219</v>
      </c>
      <c r="E61" s="25">
        <f t="shared" si="11"/>
        <v>1833.3333333333285</v>
      </c>
      <c r="F61" s="25">
        <f t="shared" si="11"/>
        <v>2444.4444444444453</v>
      </c>
      <c r="G61" s="25">
        <f t="shared" si="11"/>
        <v>3055.555555555562</v>
      </c>
      <c r="H61" s="25">
        <f t="shared" si="11"/>
        <v>3666.666666666657</v>
      </c>
      <c r="I61" s="25">
        <f t="shared" si="11"/>
        <v>4277.777777777781</v>
      </c>
      <c r="J61" s="25">
        <f t="shared" si="11"/>
        <v>4888.8888888888905</v>
      </c>
      <c r="K61" s="25">
        <f t="shared" si="11"/>
        <v>5500</v>
      </c>
      <c r="L61" s="25">
        <f t="shared" si="11"/>
        <v>6111.1111111111095</v>
      </c>
      <c r="M61" s="25">
        <f t="shared" si="11"/>
        <v>6722.222222222219</v>
      </c>
    </row>
    <row r="62" spans="1:13" ht="12.75">
      <c r="A62" s="17" t="s">
        <v>20</v>
      </c>
      <c r="B62" s="26">
        <f>CARATULA!$B$6</f>
        <v>15</v>
      </c>
      <c r="C62" s="26">
        <f>CARATULA!$B$6</f>
        <v>15</v>
      </c>
      <c r="D62" s="26">
        <f>CARATULA!$B$6</f>
        <v>15</v>
      </c>
      <c r="E62" s="26">
        <f>CARATULA!$B$6</f>
        <v>15</v>
      </c>
      <c r="F62" s="26">
        <f>CARATULA!$B$6</f>
        <v>15</v>
      </c>
      <c r="G62" s="26">
        <f>CARATULA!$B$6</f>
        <v>15</v>
      </c>
      <c r="H62" s="26">
        <f>CARATULA!$B$6</f>
        <v>15</v>
      </c>
      <c r="I62" s="26">
        <f>CARATULA!$B$6</f>
        <v>15</v>
      </c>
      <c r="J62" s="26">
        <f>CARATULA!$B$6</f>
        <v>15</v>
      </c>
      <c r="K62" s="26">
        <f>CARATULA!$B$6</f>
        <v>15</v>
      </c>
      <c r="L62" s="26">
        <f>CARATULA!$B$6</f>
        <v>15</v>
      </c>
      <c r="M62" s="26">
        <f>CARATULA!$B$6</f>
        <v>15</v>
      </c>
    </row>
    <row r="63" spans="1:13" ht="12.75">
      <c r="A63" s="17" t="s">
        <v>18</v>
      </c>
      <c r="B63" s="27">
        <f aca="true" t="shared" si="12" ref="B63:M63">B62*B58</f>
        <v>225000</v>
      </c>
      <c r="C63" s="27">
        <f t="shared" si="12"/>
        <v>225000</v>
      </c>
      <c r="D63" s="27">
        <f t="shared" si="12"/>
        <v>225000</v>
      </c>
      <c r="E63" s="27">
        <f t="shared" si="12"/>
        <v>225000</v>
      </c>
      <c r="F63" s="27">
        <f t="shared" si="12"/>
        <v>225000</v>
      </c>
      <c r="G63" s="27">
        <f t="shared" si="12"/>
        <v>225000</v>
      </c>
      <c r="H63" s="27">
        <f t="shared" si="12"/>
        <v>225000</v>
      </c>
      <c r="I63" s="27">
        <f t="shared" si="12"/>
        <v>225000</v>
      </c>
      <c r="J63" s="27">
        <f t="shared" si="12"/>
        <v>225000</v>
      </c>
      <c r="K63" s="27">
        <f t="shared" si="12"/>
        <v>225000</v>
      </c>
      <c r="L63" s="27">
        <f t="shared" si="12"/>
        <v>225000</v>
      </c>
      <c r="M63" s="27">
        <f t="shared" si="12"/>
        <v>225000</v>
      </c>
    </row>
    <row r="64" spans="1:13" ht="12.75">
      <c r="A64" s="17" t="s">
        <v>19</v>
      </c>
      <c r="B64" s="21">
        <f aca="true" t="shared" si="13" ref="B64:M64">B63-B61</f>
        <v>225000</v>
      </c>
      <c r="C64" s="21">
        <f t="shared" si="13"/>
        <v>224388.88888888888</v>
      </c>
      <c r="D64" s="21">
        <f t="shared" si="13"/>
        <v>223777.77777777778</v>
      </c>
      <c r="E64" s="21">
        <f t="shared" si="13"/>
        <v>223166.6666666667</v>
      </c>
      <c r="F64" s="21">
        <f t="shared" si="13"/>
        <v>222555.55555555556</v>
      </c>
      <c r="G64" s="21">
        <f t="shared" si="13"/>
        <v>221944.44444444444</v>
      </c>
      <c r="H64" s="21">
        <f t="shared" si="13"/>
        <v>221333.33333333334</v>
      </c>
      <c r="I64" s="21">
        <f t="shared" si="13"/>
        <v>220722.22222222222</v>
      </c>
      <c r="J64" s="21">
        <f t="shared" si="13"/>
        <v>220111.11111111112</v>
      </c>
      <c r="K64" s="21">
        <f t="shared" si="13"/>
        <v>219500</v>
      </c>
      <c r="L64" s="21">
        <f t="shared" si="13"/>
        <v>218888.88888888888</v>
      </c>
      <c r="M64" s="21">
        <f t="shared" si="13"/>
        <v>218277.77777777778</v>
      </c>
    </row>
    <row r="65" spans="1:13" ht="12.75">
      <c r="A65" s="17" t="s">
        <v>21</v>
      </c>
      <c r="B65" s="28">
        <f aca="true" t="shared" si="14" ref="B65:M65">(B64/B63)-1</f>
        <v>0</v>
      </c>
      <c r="C65" s="28">
        <f t="shared" si="14"/>
        <v>-0.002716049382716079</v>
      </c>
      <c r="D65" s="28">
        <f t="shared" si="14"/>
        <v>-0.005432098765432047</v>
      </c>
      <c r="E65" s="28">
        <f t="shared" si="14"/>
        <v>-0.008148148148148016</v>
      </c>
      <c r="F65" s="28">
        <f t="shared" si="14"/>
        <v>-0.010864197530864206</v>
      </c>
      <c r="G65" s="28">
        <f t="shared" si="14"/>
        <v>-0.013580246913580285</v>
      </c>
      <c r="H65" s="28">
        <f t="shared" si="14"/>
        <v>-0.016296296296296253</v>
      </c>
      <c r="I65" s="28">
        <f t="shared" si="14"/>
        <v>-0.019012345679012332</v>
      </c>
      <c r="J65" s="28">
        <f t="shared" si="14"/>
        <v>-0.0217283950617283</v>
      </c>
      <c r="K65" s="28">
        <f t="shared" si="14"/>
        <v>-0.02444444444444449</v>
      </c>
      <c r="L65" s="28">
        <f t="shared" si="14"/>
        <v>-0.02716049382716057</v>
      </c>
      <c r="M65" s="28">
        <f t="shared" si="14"/>
        <v>-0.029876543209876538</v>
      </c>
    </row>
    <row r="66" ht="12.75">
      <c r="C66" s="27"/>
    </row>
    <row r="67" spans="1:2" ht="12.75">
      <c r="A67" s="17" t="s">
        <v>22</v>
      </c>
      <c r="B67" s="23">
        <f>+B43</f>
        <v>10</v>
      </c>
    </row>
    <row r="68" spans="1:2" ht="12.75">
      <c r="A68" s="17" t="s">
        <v>41</v>
      </c>
      <c r="B68" s="25">
        <f>SUM(B60:M60)*B67</f>
        <v>7923333.333333331</v>
      </c>
    </row>
    <row r="69" spans="1:2" ht="12.75">
      <c r="A69" s="17" t="s">
        <v>42</v>
      </c>
      <c r="B69" s="25">
        <f>SUM(B61:M61)*B67</f>
        <v>403333.33333333326</v>
      </c>
    </row>
    <row r="70" spans="1:2" ht="12.75">
      <c r="A70" s="17" t="s">
        <v>25</v>
      </c>
      <c r="B70" s="25">
        <f>SUM(B63:M63)*B67</f>
        <v>27000000</v>
      </c>
    </row>
    <row r="71" spans="1:2" ht="12.75">
      <c r="A71" s="17" t="s">
        <v>26</v>
      </c>
      <c r="B71" s="28">
        <f>(B69/B70)</f>
        <v>0.014938271604938269</v>
      </c>
    </row>
    <row r="72" ht="12.75">
      <c r="B72" s="25"/>
    </row>
    <row r="73" spans="1:2" ht="12.75">
      <c r="A73" s="17" t="s">
        <v>27</v>
      </c>
      <c r="B73" s="25">
        <f>(B60)*B67</f>
        <v>626666.6666666665</v>
      </c>
    </row>
    <row r="74" spans="1:2" ht="12.75">
      <c r="A74" s="17" t="s">
        <v>28</v>
      </c>
      <c r="B74" s="25">
        <f>M60*B67</f>
        <v>693888.8888888888</v>
      </c>
    </row>
    <row r="75" spans="2:3" ht="12.75">
      <c r="B75" s="28">
        <f>(B73/B74)-1</f>
        <v>-0.09687750200160139</v>
      </c>
      <c r="C75" s="28">
        <v>0.0969</v>
      </c>
    </row>
    <row r="78" ht="12.75">
      <c r="D78" s="17" t="s">
        <v>49</v>
      </c>
    </row>
    <row r="80" spans="1:13" ht="12.75">
      <c r="A80" s="19"/>
      <c r="B80" s="19" t="s">
        <v>0</v>
      </c>
      <c r="C80" s="19" t="s">
        <v>1</v>
      </c>
      <c r="D80" s="19" t="s">
        <v>3</v>
      </c>
      <c r="E80" s="19" t="s">
        <v>4</v>
      </c>
      <c r="F80" s="19" t="s">
        <v>2</v>
      </c>
      <c r="G80" s="19" t="s">
        <v>5</v>
      </c>
      <c r="H80" s="19" t="s">
        <v>6</v>
      </c>
      <c r="I80" s="19" t="s">
        <v>7</v>
      </c>
      <c r="J80" s="19" t="s">
        <v>8</v>
      </c>
      <c r="K80" s="19" t="s">
        <v>9</v>
      </c>
      <c r="L80" s="19" t="s">
        <v>10</v>
      </c>
      <c r="M80" s="19" t="s">
        <v>11</v>
      </c>
    </row>
    <row r="81" spans="1:13" ht="12.75">
      <c r="A81" s="17" t="s">
        <v>13</v>
      </c>
      <c r="B81" s="20">
        <v>12.73</v>
      </c>
      <c r="C81" s="20">
        <v>12.84</v>
      </c>
      <c r="D81" s="20">
        <v>12.95</v>
      </c>
      <c r="E81" s="20">
        <v>13.06</v>
      </c>
      <c r="F81" s="20">
        <v>13.17</v>
      </c>
      <c r="G81" s="20">
        <v>13.28</v>
      </c>
      <c r="H81" s="20">
        <v>13.39</v>
      </c>
      <c r="I81" s="20">
        <v>13.5</v>
      </c>
      <c r="J81" s="20">
        <v>13.61</v>
      </c>
      <c r="K81" s="20">
        <v>13.72</v>
      </c>
      <c r="L81" s="20">
        <v>13.84</v>
      </c>
      <c r="M81" s="20">
        <v>13.94</v>
      </c>
    </row>
    <row r="82" spans="1:13" ht="12.75">
      <c r="A82" s="17" t="s">
        <v>14</v>
      </c>
      <c r="B82" s="21">
        <f>CARATULA!$B$4</f>
        <v>15000</v>
      </c>
      <c r="C82" s="21">
        <f>CARATULA!$B$4</f>
        <v>15000</v>
      </c>
      <c r="D82" s="21">
        <f>CARATULA!$B$4</f>
        <v>15000</v>
      </c>
      <c r="E82" s="21">
        <f>CARATULA!$B$4</f>
        <v>15000</v>
      </c>
      <c r="F82" s="21">
        <f>CARATULA!$B$4</f>
        <v>15000</v>
      </c>
      <c r="G82" s="21">
        <f>CARATULA!$B$4</f>
        <v>15000</v>
      </c>
      <c r="H82" s="21">
        <f>CARATULA!$B$4</f>
        <v>15000</v>
      </c>
      <c r="I82" s="21">
        <f>CARATULA!$B$4</f>
        <v>15000</v>
      </c>
      <c r="J82" s="21">
        <f>CARATULA!$B$4</f>
        <v>15000</v>
      </c>
      <c r="K82" s="21">
        <f>CARATULA!$B$4</f>
        <v>15000</v>
      </c>
      <c r="L82" s="21">
        <f>CARATULA!$B$4</f>
        <v>15000</v>
      </c>
      <c r="M82" s="21">
        <f>CARATULA!$B$4</f>
        <v>15000</v>
      </c>
    </row>
    <row r="83" spans="1:13" ht="12.75">
      <c r="A83" s="22" t="s">
        <v>15</v>
      </c>
      <c r="B83" s="20">
        <f>CARATULA!$B$5</f>
        <v>2.7</v>
      </c>
      <c r="C83" s="20">
        <f>CARATULA!$B$5</f>
        <v>2.7</v>
      </c>
      <c r="D83" s="20">
        <f>CARATULA!$B$5</f>
        <v>2.7</v>
      </c>
      <c r="E83" s="20">
        <f>CARATULA!$B$5</f>
        <v>2.7</v>
      </c>
      <c r="F83" s="20">
        <f>CARATULA!$B$5</f>
        <v>2.7</v>
      </c>
      <c r="G83" s="20">
        <f>CARATULA!$B$5</f>
        <v>2.7</v>
      </c>
      <c r="H83" s="20">
        <f>CARATULA!$B$5</f>
        <v>2.7</v>
      </c>
      <c r="I83" s="20">
        <f>CARATULA!$B$5</f>
        <v>2.7</v>
      </c>
      <c r="J83" s="20">
        <f>CARATULA!$B$5</f>
        <v>2.7</v>
      </c>
      <c r="K83" s="20">
        <f>CARATULA!$B$5</f>
        <v>2.7</v>
      </c>
      <c r="L83" s="20">
        <f>CARATULA!$B$5</f>
        <v>2.7</v>
      </c>
      <c r="M83" s="20">
        <f>CARATULA!$B$5</f>
        <v>2.7</v>
      </c>
    </row>
    <row r="84" spans="1:13" ht="12.75">
      <c r="A84" s="17" t="s">
        <v>16</v>
      </c>
      <c r="B84" s="24">
        <f aca="true" t="shared" si="15" ref="B84:J84">(B82/B83)*B81</f>
        <v>70722.22222222222</v>
      </c>
      <c r="C84" s="24">
        <f t="shared" si="15"/>
        <v>71333.33333333333</v>
      </c>
      <c r="D84" s="24">
        <f t="shared" si="15"/>
        <v>71944.44444444442</v>
      </c>
      <c r="E84" s="24">
        <f t="shared" si="15"/>
        <v>72555.55555555555</v>
      </c>
      <c r="F84" s="24">
        <f t="shared" si="15"/>
        <v>73166.66666666666</v>
      </c>
      <c r="G84" s="24">
        <f t="shared" si="15"/>
        <v>73777.77777777777</v>
      </c>
      <c r="H84" s="24">
        <f t="shared" si="15"/>
        <v>74388.88888888888</v>
      </c>
      <c r="I84" s="24">
        <f t="shared" si="15"/>
        <v>74999.99999999999</v>
      </c>
      <c r="J84" s="24">
        <f t="shared" si="15"/>
        <v>75611.1111111111</v>
      </c>
      <c r="K84" s="24">
        <f>(K82/K83)*K81</f>
        <v>76222.22222222222</v>
      </c>
      <c r="L84" s="24">
        <f>(L82/L83)*L81</f>
        <v>76888.88888888888</v>
      </c>
      <c r="M84" s="24">
        <f>(M82/M83)*M81</f>
        <v>77444.44444444442</v>
      </c>
    </row>
    <row r="85" spans="1:13" ht="12.75">
      <c r="A85" s="17" t="s">
        <v>17</v>
      </c>
      <c r="B85" s="25">
        <v>0</v>
      </c>
      <c r="C85" s="25">
        <f aca="true" t="shared" si="16" ref="C85:M85">C84-$B$84</f>
        <v>611.1111111111095</v>
      </c>
      <c r="D85" s="25">
        <f t="shared" si="16"/>
        <v>1222.2222222222044</v>
      </c>
      <c r="E85" s="25">
        <f t="shared" si="16"/>
        <v>1833.3333333333285</v>
      </c>
      <c r="F85" s="25">
        <f t="shared" si="16"/>
        <v>2444.444444444438</v>
      </c>
      <c r="G85" s="25">
        <f t="shared" si="16"/>
        <v>3055.5555555555475</v>
      </c>
      <c r="H85" s="25">
        <f t="shared" si="16"/>
        <v>3666.666666666657</v>
      </c>
      <c r="I85" s="25">
        <f t="shared" si="16"/>
        <v>4277.7777777777665</v>
      </c>
      <c r="J85" s="25">
        <f t="shared" si="16"/>
        <v>4888.888888888876</v>
      </c>
      <c r="K85" s="25">
        <f t="shared" si="16"/>
        <v>5500</v>
      </c>
      <c r="L85" s="25">
        <f t="shared" si="16"/>
        <v>6166.666666666657</v>
      </c>
      <c r="M85" s="25">
        <f t="shared" si="16"/>
        <v>6722.222222222204</v>
      </c>
    </row>
    <row r="86" spans="1:13" ht="12.75">
      <c r="A86" s="17" t="s">
        <v>20</v>
      </c>
      <c r="B86" s="26">
        <f>CARATULA!$B$6</f>
        <v>15</v>
      </c>
      <c r="C86" s="26">
        <f>CARATULA!$B$6</f>
        <v>15</v>
      </c>
      <c r="D86" s="26">
        <f>CARATULA!$B$6</f>
        <v>15</v>
      </c>
      <c r="E86" s="26">
        <f>CARATULA!$B$6</f>
        <v>15</v>
      </c>
      <c r="F86" s="26">
        <f>CARATULA!$B$6</f>
        <v>15</v>
      </c>
      <c r="G86" s="26">
        <f>CARATULA!$B$6</f>
        <v>15</v>
      </c>
      <c r="H86" s="26">
        <f>CARATULA!$B$6</f>
        <v>15</v>
      </c>
      <c r="I86" s="26">
        <f>CARATULA!$B$6</f>
        <v>15</v>
      </c>
      <c r="J86" s="26">
        <f>CARATULA!$B$6</f>
        <v>15</v>
      </c>
      <c r="K86" s="26">
        <f>CARATULA!$B$6</f>
        <v>15</v>
      </c>
      <c r="L86" s="26">
        <f>CARATULA!$B$6</f>
        <v>15</v>
      </c>
      <c r="M86" s="26">
        <f>CARATULA!$B$6</f>
        <v>15</v>
      </c>
    </row>
    <row r="87" spans="1:13" ht="12.75">
      <c r="A87" s="17" t="s">
        <v>18</v>
      </c>
      <c r="B87" s="27">
        <f aca="true" t="shared" si="17" ref="B87:M87">B86*B82</f>
        <v>225000</v>
      </c>
      <c r="C87" s="27">
        <f t="shared" si="17"/>
        <v>225000</v>
      </c>
      <c r="D87" s="27">
        <f t="shared" si="17"/>
        <v>225000</v>
      </c>
      <c r="E87" s="27">
        <f t="shared" si="17"/>
        <v>225000</v>
      </c>
      <c r="F87" s="27">
        <f t="shared" si="17"/>
        <v>225000</v>
      </c>
      <c r="G87" s="27">
        <f t="shared" si="17"/>
        <v>225000</v>
      </c>
      <c r="H87" s="27">
        <f t="shared" si="17"/>
        <v>225000</v>
      </c>
      <c r="I87" s="27">
        <f t="shared" si="17"/>
        <v>225000</v>
      </c>
      <c r="J87" s="27">
        <f t="shared" si="17"/>
        <v>225000</v>
      </c>
      <c r="K87" s="27">
        <f t="shared" si="17"/>
        <v>225000</v>
      </c>
      <c r="L87" s="27">
        <f t="shared" si="17"/>
        <v>225000</v>
      </c>
      <c r="M87" s="27">
        <f t="shared" si="17"/>
        <v>225000</v>
      </c>
    </row>
    <row r="88" spans="1:13" ht="12.75">
      <c r="A88" s="17" t="s">
        <v>19</v>
      </c>
      <c r="B88" s="21">
        <f aca="true" t="shared" si="18" ref="B88:M88">B87-B85</f>
        <v>225000</v>
      </c>
      <c r="C88" s="21">
        <f t="shared" si="18"/>
        <v>224388.88888888888</v>
      </c>
      <c r="D88" s="21">
        <f t="shared" si="18"/>
        <v>223777.7777777778</v>
      </c>
      <c r="E88" s="21">
        <f t="shared" si="18"/>
        <v>223166.6666666667</v>
      </c>
      <c r="F88" s="21">
        <f t="shared" si="18"/>
        <v>222555.55555555556</v>
      </c>
      <c r="G88" s="21">
        <f t="shared" si="18"/>
        <v>221944.44444444444</v>
      </c>
      <c r="H88" s="21">
        <f t="shared" si="18"/>
        <v>221333.33333333334</v>
      </c>
      <c r="I88" s="21">
        <f t="shared" si="18"/>
        <v>220722.22222222225</v>
      </c>
      <c r="J88" s="21">
        <f t="shared" si="18"/>
        <v>220111.11111111112</v>
      </c>
      <c r="K88" s="21">
        <f t="shared" si="18"/>
        <v>219500</v>
      </c>
      <c r="L88" s="21">
        <f t="shared" si="18"/>
        <v>218833.33333333334</v>
      </c>
      <c r="M88" s="21">
        <f t="shared" si="18"/>
        <v>218277.7777777778</v>
      </c>
    </row>
    <row r="89" spans="1:13" ht="12.75">
      <c r="A89" s="17" t="s">
        <v>21</v>
      </c>
      <c r="B89" s="28">
        <f aca="true" t="shared" si="19" ref="B89:M89">(B88/B87)-1</f>
        <v>0</v>
      </c>
      <c r="C89" s="28">
        <f t="shared" si="19"/>
        <v>-0.002716049382716079</v>
      </c>
      <c r="D89" s="28">
        <f t="shared" si="19"/>
        <v>-0.005432098765431936</v>
      </c>
      <c r="E89" s="28">
        <f t="shared" si="19"/>
        <v>-0.008148148148148016</v>
      </c>
      <c r="F89" s="28">
        <f t="shared" si="19"/>
        <v>-0.010864197530864206</v>
      </c>
      <c r="G89" s="28">
        <f t="shared" si="19"/>
        <v>-0.013580246913580285</v>
      </c>
      <c r="H89" s="28">
        <f t="shared" si="19"/>
        <v>-0.016296296296296253</v>
      </c>
      <c r="I89" s="28">
        <f t="shared" si="19"/>
        <v>-0.01901234567901222</v>
      </c>
      <c r="J89" s="28">
        <f t="shared" si="19"/>
        <v>-0.0217283950617283</v>
      </c>
      <c r="K89" s="28">
        <f t="shared" si="19"/>
        <v>-0.02444444444444449</v>
      </c>
      <c r="L89" s="28">
        <f t="shared" si="19"/>
        <v>-0.027407407407407325</v>
      </c>
      <c r="M89" s="28">
        <f t="shared" si="19"/>
        <v>-0.029876543209876427</v>
      </c>
    </row>
    <row r="90" ht="12.75">
      <c r="C90" s="27"/>
    </row>
    <row r="91" spans="1:2" ht="12.75">
      <c r="A91" s="17" t="s">
        <v>22</v>
      </c>
      <c r="B91" s="23">
        <f>CARATULA!B3</f>
        <v>10</v>
      </c>
    </row>
    <row r="92" spans="1:2" ht="12.75">
      <c r="A92" s="17" t="s">
        <v>104</v>
      </c>
      <c r="B92" s="25">
        <f>SUM(B84:M84)*B91</f>
        <v>8890555.555555556</v>
      </c>
    </row>
    <row r="93" spans="1:2" ht="12.75">
      <c r="A93" s="17" t="s">
        <v>105</v>
      </c>
      <c r="B93" s="25">
        <f>SUM(B85:M85)*B91</f>
        <v>403888.8888888879</v>
      </c>
    </row>
    <row r="94" spans="1:2" ht="12.75">
      <c r="A94" s="17" t="s">
        <v>25</v>
      </c>
      <c r="B94" s="25">
        <f>SUM(B87:M87)*B91</f>
        <v>27000000</v>
      </c>
    </row>
    <row r="95" spans="1:2" ht="12.75">
      <c r="A95" s="17" t="s">
        <v>26</v>
      </c>
      <c r="B95" s="28">
        <f>(B93/B94)</f>
        <v>0.014958847736625477</v>
      </c>
    </row>
    <row r="96" ht="12.75">
      <c r="B96" s="25"/>
    </row>
    <row r="97" spans="1:2" ht="12.75">
      <c r="A97" s="17" t="s">
        <v>27</v>
      </c>
      <c r="B97" s="25">
        <f>(B84)*B91</f>
        <v>707222.2222222222</v>
      </c>
    </row>
    <row r="98" spans="1:2" ht="12.75">
      <c r="A98" s="17" t="s">
        <v>28</v>
      </c>
      <c r="B98" s="25">
        <f>M84*B91</f>
        <v>774444.4444444443</v>
      </c>
    </row>
    <row r="99" spans="2:3" ht="12.75">
      <c r="B99" s="28">
        <f>(B97/B98)-1</f>
        <v>-0.08680057388809159</v>
      </c>
      <c r="C99" s="28">
        <v>0.0868</v>
      </c>
    </row>
  </sheetData>
  <sheetProtection password="EDA3" sheet="1" selectLockedCells="1"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B7"/>
  <sheetViews>
    <sheetView zoomScalePageLayoutView="0" workbookViewId="0" topLeftCell="A1">
      <selection activeCell="B8" sqref="B8"/>
    </sheetView>
  </sheetViews>
  <sheetFormatPr defaultColWidth="11.421875" defaultRowHeight="12.75"/>
  <sheetData>
    <row r="4" ht="12.75">
      <c r="B4" t="s">
        <v>47</v>
      </c>
    </row>
    <row r="7" ht="12.75">
      <c r="B7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0"/>
  <sheetViews>
    <sheetView zoomScalePageLayoutView="0" workbookViewId="0" topLeftCell="A1">
      <selection activeCell="G7" sqref="G7"/>
    </sheetView>
  </sheetViews>
  <sheetFormatPr defaultColWidth="11.421875" defaultRowHeight="12.75"/>
  <cols>
    <col min="2" max="2" width="11.421875" style="0" customWidth="1"/>
  </cols>
  <sheetData>
    <row r="3" spans="2:4" ht="70.5" thickBot="1">
      <c r="B3" s="29" t="s">
        <v>50</v>
      </c>
      <c r="D3" s="29" t="s">
        <v>78</v>
      </c>
    </row>
    <row r="4" spans="2:5" ht="29.25" thickBot="1">
      <c r="B4" s="30" t="s">
        <v>51</v>
      </c>
      <c r="C4" s="31" t="s">
        <v>52</v>
      </c>
      <c r="D4" s="30" t="s">
        <v>51</v>
      </c>
      <c r="E4" s="31" t="s">
        <v>52</v>
      </c>
    </row>
    <row r="5" spans="2:5" ht="13.5" thickBot="1">
      <c r="B5" s="32">
        <v>41640</v>
      </c>
      <c r="C5" s="33" t="s">
        <v>53</v>
      </c>
      <c r="D5" s="32">
        <v>40922</v>
      </c>
      <c r="E5" s="33" t="s">
        <v>79</v>
      </c>
    </row>
    <row r="6" spans="2:5" ht="13.5" thickBot="1">
      <c r="B6" s="34">
        <v>41671</v>
      </c>
      <c r="C6" s="35" t="s">
        <v>54</v>
      </c>
      <c r="D6" s="34">
        <v>40950</v>
      </c>
      <c r="E6" s="35" t="s">
        <v>80</v>
      </c>
    </row>
    <row r="7" spans="2:5" ht="13.5" thickBot="1">
      <c r="B7" s="32">
        <v>41699</v>
      </c>
      <c r="C7" s="33" t="s">
        <v>55</v>
      </c>
      <c r="D7" s="32">
        <v>40978</v>
      </c>
      <c r="E7" s="33" t="s">
        <v>81</v>
      </c>
    </row>
    <row r="8" spans="2:5" ht="13.5" thickBot="1">
      <c r="B8" s="34">
        <v>41734</v>
      </c>
      <c r="C8" s="35" t="s">
        <v>56</v>
      </c>
      <c r="D8" s="34">
        <v>41013</v>
      </c>
      <c r="E8" s="35" t="s">
        <v>82</v>
      </c>
    </row>
    <row r="9" spans="2:5" ht="13.5" thickBot="1">
      <c r="B9" s="32">
        <v>41762</v>
      </c>
      <c r="C9" s="33" t="s">
        <v>57</v>
      </c>
      <c r="D9" s="32">
        <v>41041</v>
      </c>
      <c r="E9" s="33" t="s">
        <v>83</v>
      </c>
    </row>
    <row r="10" spans="2:5" ht="13.5" thickBot="1">
      <c r="B10" s="34">
        <v>41797</v>
      </c>
      <c r="C10" s="35" t="s">
        <v>58</v>
      </c>
      <c r="D10" s="34">
        <v>41069</v>
      </c>
      <c r="E10" s="35" t="s">
        <v>84</v>
      </c>
    </row>
    <row r="11" spans="2:5" ht="13.5" thickBot="1">
      <c r="B11" s="32">
        <v>41825</v>
      </c>
      <c r="C11" s="33" t="s">
        <v>59</v>
      </c>
      <c r="D11" s="32">
        <v>41104</v>
      </c>
      <c r="E11" s="33" t="s">
        <v>85</v>
      </c>
    </row>
    <row r="12" spans="2:5" ht="13.5" thickBot="1">
      <c r="B12" s="34">
        <v>41853</v>
      </c>
      <c r="C12" s="35" t="s">
        <v>60</v>
      </c>
      <c r="D12" s="34">
        <v>41132</v>
      </c>
      <c r="E12" s="35" t="s">
        <v>86</v>
      </c>
    </row>
    <row r="13" spans="2:5" ht="13.5" thickBot="1">
      <c r="B13" s="32">
        <v>41888</v>
      </c>
      <c r="C13" s="33" t="s">
        <v>61</v>
      </c>
      <c r="D13" s="32">
        <v>41160</v>
      </c>
      <c r="E13" s="33" t="s">
        <v>87</v>
      </c>
    </row>
    <row r="14" spans="2:5" ht="13.5" thickBot="1">
      <c r="B14" s="34">
        <v>41916</v>
      </c>
      <c r="C14" s="35" t="s">
        <v>62</v>
      </c>
      <c r="D14" s="34">
        <v>41195</v>
      </c>
      <c r="E14" s="35" t="s">
        <v>88</v>
      </c>
    </row>
    <row r="15" spans="2:5" ht="13.5" thickBot="1">
      <c r="B15" s="32">
        <v>41944</v>
      </c>
      <c r="C15" s="33" t="s">
        <v>63</v>
      </c>
      <c r="D15" s="32">
        <v>41223</v>
      </c>
      <c r="E15" s="33" t="s">
        <v>89</v>
      </c>
    </row>
    <row r="16" spans="2:5" ht="13.5" thickBot="1">
      <c r="B16" s="34">
        <v>41979</v>
      </c>
      <c r="C16" s="35" t="s">
        <v>64</v>
      </c>
      <c r="D16" s="34">
        <v>41251</v>
      </c>
      <c r="E16" s="35" t="s">
        <v>90</v>
      </c>
    </row>
    <row r="17" spans="2:4" ht="70.5" thickBot="1">
      <c r="B17" s="29" t="s">
        <v>65</v>
      </c>
      <c r="D17" s="29" t="s">
        <v>91</v>
      </c>
    </row>
    <row r="18" spans="2:5" ht="29.25" thickBot="1">
      <c r="B18" s="30" t="s">
        <v>51</v>
      </c>
      <c r="C18" s="31" t="s">
        <v>52</v>
      </c>
      <c r="D18" s="30" t="s">
        <v>51</v>
      </c>
      <c r="E18" s="31" t="s">
        <v>52</v>
      </c>
    </row>
    <row r="19" spans="2:5" ht="13.5" thickBot="1">
      <c r="B19" s="32">
        <v>41279</v>
      </c>
      <c r="C19" s="33" t="s">
        <v>66</v>
      </c>
      <c r="D19" s="32">
        <v>40551</v>
      </c>
      <c r="E19" s="33" t="s">
        <v>92</v>
      </c>
    </row>
    <row r="20" spans="2:5" ht="13.5" thickBot="1">
      <c r="B20" s="34">
        <v>41314</v>
      </c>
      <c r="C20" s="35" t="s">
        <v>67</v>
      </c>
      <c r="D20" s="34">
        <v>40586</v>
      </c>
      <c r="E20" s="35" t="s">
        <v>93</v>
      </c>
    </row>
    <row r="21" spans="2:5" ht="13.5" thickBot="1">
      <c r="B21" s="32">
        <v>41335</v>
      </c>
      <c r="C21" s="33" t="s">
        <v>68</v>
      </c>
      <c r="D21" s="32">
        <v>40614</v>
      </c>
      <c r="E21" s="33" t="s">
        <v>94</v>
      </c>
    </row>
    <row r="22" spans="2:5" ht="13.5" thickBot="1">
      <c r="B22" s="34">
        <v>41370</v>
      </c>
      <c r="C22" s="35" t="s">
        <v>69</v>
      </c>
      <c r="D22" s="34">
        <v>40642</v>
      </c>
      <c r="E22" s="35" t="s">
        <v>95</v>
      </c>
    </row>
    <row r="23" spans="2:5" ht="13.5" thickBot="1">
      <c r="B23" s="32">
        <v>41398</v>
      </c>
      <c r="C23" s="33" t="s">
        <v>70</v>
      </c>
      <c r="D23" s="32">
        <v>40677</v>
      </c>
      <c r="E23" s="33" t="s">
        <v>96</v>
      </c>
    </row>
    <row r="24" spans="2:5" ht="13.5" thickBot="1">
      <c r="B24" s="34">
        <v>41426</v>
      </c>
      <c r="C24" s="35" t="s">
        <v>71</v>
      </c>
      <c r="D24" s="34">
        <v>40705</v>
      </c>
      <c r="E24" s="35" t="s">
        <v>97</v>
      </c>
    </row>
    <row r="25" spans="2:5" ht="13.5" thickBot="1">
      <c r="B25" s="32">
        <v>41461</v>
      </c>
      <c r="C25" s="33" t="s">
        <v>72</v>
      </c>
      <c r="D25" s="32">
        <v>40733</v>
      </c>
      <c r="E25" s="33" t="s">
        <v>98</v>
      </c>
    </row>
    <row r="26" spans="2:5" ht="13.5" thickBot="1">
      <c r="B26" s="34">
        <v>41489</v>
      </c>
      <c r="C26" s="35" t="s">
        <v>73</v>
      </c>
      <c r="D26" s="34">
        <v>40768</v>
      </c>
      <c r="E26" s="35" t="s">
        <v>99</v>
      </c>
    </row>
    <row r="27" spans="2:5" ht="13.5" thickBot="1">
      <c r="B27" s="32">
        <v>41524</v>
      </c>
      <c r="C27" s="33" t="s">
        <v>74</v>
      </c>
      <c r="D27" s="32">
        <v>40796</v>
      </c>
      <c r="E27" s="33" t="s">
        <v>100</v>
      </c>
    </row>
    <row r="28" spans="2:5" ht="13.5" thickBot="1">
      <c r="B28" s="34">
        <v>41552</v>
      </c>
      <c r="C28" s="35" t="s">
        <v>75</v>
      </c>
      <c r="D28" s="34">
        <v>40824</v>
      </c>
      <c r="E28" s="35" t="s">
        <v>101</v>
      </c>
    </row>
    <row r="29" spans="2:5" ht="13.5" thickBot="1">
      <c r="B29" s="32">
        <v>41580</v>
      </c>
      <c r="C29" s="33" t="s">
        <v>76</v>
      </c>
      <c r="D29" s="32">
        <v>40859</v>
      </c>
      <c r="E29" s="33" t="s">
        <v>102</v>
      </c>
    </row>
    <row r="30" spans="2:5" ht="13.5" thickBot="1">
      <c r="B30" s="34">
        <v>41615</v>
      </c>
      <c r="C30" s="35" t="s">
        <v>77</v>
      </c>
      <c r="D30" s="34">
        <v>40887</v>
      </c>
      <c r="E30" s="35" t="s">
        <v>103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Camionera de Chihuahua SA de CV</dc:creator>
  <cp:keywords/>
  <dc:description/>
  <cp:lastModifiedBy>direccion</cp:lastModifiedBy>
  <cp:lastPrinted>2015-04-25T17:21:42Z</cp:lastPrinted>
  <dcterms:created xsi:type="dcterms:W3CDTF">2012-10-02T23:27:33Z</dcterms:created>
  <dcterms:modified xsi:type="dcterms:W3CDTF">2016-02-17T18:19:56Z</dcterms:modified>
  <cp:category/>
  <cp:version/>
  <cp:contentType/>
  <cp:contentStatus/>
</cp:coreProperties>
</file>